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195" windowHeight="11070"/>
  </bookViews>
  <sheets>
    <sheet name="Rashodi" sheetId="1" r:id="rId1"/>
    <sheet name="Prihodi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09" i="1" l="1"/>
  <c r="D111" i="1"/>
  <c r="E9" i="2"/>
  <c r="C13" i="2"/>
  <c r="E12" i="2"/>
  <c r="D17" i="2"/>
  <c r="E17" i="2" s="1"/>
  <c r="E16" i="2"/>
  <c r="F110" i="1"/>
  <c r="F11" i="1" l="1"/>
  <c r="D86" i="1" l="1"/>
  <c r="D91" i="1" s="1"/>
  <c r="D69" i="1"/>
  <c r="D81" i="1" s="1"/>
  <c r="D62" i="1"/>
  <c r="D44" i="1"/>
  <c r="D35" i="1"/>
  <c r="D55" i="1" s="1"/>
  <c r="D5" i="1"/>
  <c r="F5" i="1" s="1"/>
  <c r="D16" i="1"/>
  <c r="E7" i="2"/>
  <c r="E8" i="2"/>
  <c r="E10" i="2"/>
  <c r="E11" i="2"/>
  <c r="E14" i="2"/>
  <c r="E15" i="2"/>
  <c r="E6" i="2"/>
  <c r="E5" i="2"/>
  <c r="D13" i="2"/>
  <c r="D19" i="2" s="1"/>
  <c r="C19" i="2"/>
  <c r="D92" i="1" l="1"/>
  <c r="D97" i="1"/>
  <c r="D112" i="1" s="1"/>
  <c r="D12" i="1"/>
  <c r="E13" i="2"/>
  <c r="E19" i="2" s="1"/>
  <c r="E80" i="1"/>
  <c r="F80" i="1" s="1"/>
  <c r="E77" i="1"/>
  <c r="F77" i="1" s="1"/>
  <c r="E75" i="1"/>
  <c r="F75" i="1" s="1"/>
  <c r="E71" i="1"/>
  <c r="F71" i="1" s="1"/>
  <c r="E69" i="1"/>
  <c r="F69" i="1" s="1"/>
  <c r="E64" i="1"/>
  <c r="F64" i="1" s="1"/>
  <c r="E62" i="1"/>
  <c r="F62" i="1" s="1"/>
  <c r="E58" i="1"/>
  <c r="F58" i="1" s="1"/>
  <c r="E52" i="1"/>
  <c r="F52" i="1" s="1"/>
  <c r="E44" i="1"/>
  <c r="F44" i="1" s="1"/>
  <c r="E40" i="1"/>
  <c r="F36" i="1"/>
  <c r="F37" i="1"/>
  <c r="F38" i="1"/>
  <c r="F39" i="1"/>
  <c r="F41" i="1"/>
  <c r="F42" i="1"/>
  <c r="F43" i="1"/>
  <c r="F45" i="1"/>
  <c r="F46" i="1"/>
  <c r="F47" i="1"/>
  <c r="F48" i="1"/>
  <c r="F49" i="1"/>
  <c r="F50" i="1"/>
  <c r="F51" i="1"/>
  <c r="F53" i="1"/>
  <c r="F54" i="1"/>
  <c r="F56" i="1"/>
  <c r="F57" i="1"/>
  <c r="F59" i="1"/>
  <c r="F60" i="1"/>
  <c r="F61" i="1"/>
  <c r="F63" i="1"/>
  <c r="F65" i="1"/>
  <c r="F66" i="1"/>
  <c r="F67" i="1"/>
  <c r="F68" i="1"/>
  <c r="F70" i="1"/>
  <c r="F72" i="1"/>
  <c r="F73" i="1"/>
  <c r="F74" i="1"/>
  <c r="F76" i="1"/>
  <c r="F78" i="1"/>
  <c r="F79" i="1"/>
  <c r="F82" i="1"/>
  <c r="F83" i="1"/>
  <c r="F84" i="1"/>
  <c r="F85" i="1"/>
  <c r="F86" i="1"/>
  <c r="F87" i="1"/>
  <c r="F88" i="1"/>
  <c r="F89" i="1"/>
  <c r="F90" i="1"/>
  <c r="F91" i="1"/>
  <c r="F93" i="1"/>
  <c r="F94" i="1"/>
  <c r="F95" i="1"/>
  <c r="F96" i="1"/>
  <c r="F98" i="1"/>
  <c r="F99" i="1"/>
  <c r="F100" i="1"/>
  <c r="F101" i="1"/>
  <c r="F102" i="1"/>
  <c r="F104" i="1"/>
  <c r="F105" i="1"/>
  <c r="F107" i="1"/>
  <c r="F108" i="1"/>
  <c r="F30" i="1"/>
  <c r="F31" i="1"/>
  <c r="F34" i="1"/>
  <c r="F17" i="1"/>
  <c r="F18" i="1"/>
  <c r="F19" i="1"/>
  <c r="F20" i="1"/>
  <c r="F21" i="1"/>
  <c r="F22" i="1"/>
  <c r="F24" i="1"/>
  <c r="F13" i="1"/>
  <c r="F14" i="1"/>
  <c r="F15" i="1"/>
  <c r="F6" i="1"/>
  <c r="F7" i="1"/>
  <c r="F8" i="1"/>
  <c r="F9" i="1"/>
  <c r="F10" i="1"/>
  <c r="E103" i="1"/>
  <c r="E106" i="1" s="1"/>
  <c r="E111" i="1" s="1"/>
  <c r="E35" i="1"/>
  <c r="E23" i="1"/>
  <c r="F23" i="1" s="1"/>
  <c r="E16" i="1"/>
  <c r="E12" i="1"/>
  <c r="F35" i="1" l="1"/>
  <c r="F106" i="1"/>
  <c r="F111" i="1" s="1"/>
  <c r="F16" i="1"/>
  <c r="F103" i="1"/>
  <c r="F12" i="1"/>
  <c r="F40" i="1"/>
  <c r="E55" i="1"/>
  <c r="E81" i="1"/>
  <c r="F81" i="1" s="1"/>
  <c r="F55" i="1" l="1"/>
  <c r="F92" i="1" s="1"/>
  <c r="F97" i="1" s="1"/>
  <c r="F112" i="1" s="1"/>
  <c r="E92" i="1"/>
  <c r="E97" i="1" l="1"/>
  <c r="E112" i="1" l="1"/>
</calcChain>
</file>

<file path=xl/sharedStrings.xml><?xml version="1.0" encoding="utf-8"?>
<sst xmlns="http://schemas.openxmlformats.org/spreadsheetml/2006/main" count="238" uniqueCount="222">
  <si>
    <t>Evid.br</t>
  </si>
  <si>
    <t>FINAN. KONTO</t>
  </si>
  <si>
    <t>OPIS PREDMETA NABAVE</t>
  </si>
  <si>
    <t>PLAN 2022</t>
  </si>
  <si>
    <t>C-1-2-1</t>
  </si>
  <si>
    <t xml:space="preserve">Uredski materijal </t>
  </si>
  <si>
    <t>C-1-2-2</t>
  </si>
  <si>
    <t xml:space="preserve">Toneri </t>
  </si>
  <si>
    <t>C-1-3</t>
  </si>
  <si>
    <t>Literatura (glasila)</t>
  </si>
  <si>
    <t>C-1-4</t>
  </si>
  <si>
    <t xml:space="preserve">Sredstva za pranje i dezinfekciju </t>
  </si>
  <si>
    <t>C-1-5</t>
  </si>
  <si>
    <t xml:space="preserve">Sredstva za čišćenje i higijenu </t>
  </si>
  <si>
    <t>C-1-6</t>
  </si>
  <si>
    <t xml:space="preserve">Ostali mat. za redovno poslovanje,pelene </t>
  </si>
  <si>
    <t>C-1</t>
  </si>
  <si>
    <t xml:space="preserve">Uredski i ostali materijal </t>
  </si>
  <si>
    <t>C-2-1</t>
  </si>
  <si>
    <t>Namirnice</t>
  </si>
  <si>
    <t>C-2-1-1</t>
  </si>
  <si>
    <t>Svježe meso junetina, svinj., piletina</t>
  </si>
  <si>
    <t>C-2-1-2</t>
  </si>
  <si>
    <t>Suhomesnati proizvodi</t>
  </si>
  <si>
    <t>C-2-1-3</t>
  </si>
  <si>
    <t>Kruh i krušni proizvodi</t>
  </si>
  <si>
    <t>C-2-1-4</t>
  </si>
  <si>
    <t>Ostali prehram. proizvodi i piće</t>
  </si>
  <si>
    <t>C-2-1-5</t>
  </si>
  <si>
    <t>Mlijeko i mliječni proizvodi</t>
  </si>
  <si>
    <t>C-2-1-6</t>
  </si>
  <si>
    <t>Svježe povrće</t>
  </si>
  <si>
    <t>C-2-1-7</t>
  </si>
  <si>
    <t>Riba (svježa, smrznuta, sušena)</t>
  </si>
  <si>
    <t>C-2-1-8</t>
  </si>
  <si>
    <t>Svježe voće</t>
  </si>
  <si>
    <t>C-2-1-9</t>
  </si>
  <si>
    <t>Konzer. i smrznuto voće i povrće</t>
  </si>
  <si>
    <t>C-2-2</t>
  </si>
  <si>
    <t xml:space="preserve">Ostali metrijal za zdrav. zaštitu </t>
  </si>
  <si>
    <t>C-2</t>
  </si>
  <si>
    <t xml:space="preserve">Materijal i sirovine </t>
  </si>
  <si>
    <t>C-3-1</t>
  </si>
  <si>
    <t>Mrežarina za električnu energiju</t>
  </si>
  <si>
    <t>C-3-2</t>
  </si>
  <si>
    <t xml:space="preserve">Plin </t>
  </si>
  <si>
    <t>C-3-3</t>
  </si>
  <si>
    <t xml:space="preserve">Motor. benzin i dizel gorivo </t>
  </si>
  <si>
    <t>C-3-4</t>
  </si>
  <si>
    <t xml:space="preserve">Ostali materijal - lož ulje </t>
  </si>
  <si>
    <t>C-3</t>
  </si>
  <si>
    <t xml:space="preserve">Energija </t>
  </si>
  <si>
    <t>C-4-1</t>
  </si>
  <si>
    <t>Mater. i dij. za tek. održ. građev.obj.</t>
  </si>
  <si>
    <t>C-4-2</t>
  </si>
  <si>
    <t>Mater. i dij. za tek. održ. opreme</t>
  </si>
  <si>
    <t>C-4-3</t>
  </si>
  <si>
    <t>Mater. i dij. za odžavanje vozila</t>
  </si>
  <si>
    <t>C-4</t>
  </si>
  <si>
    <t>Mat. i dijelovi ta tekuće održav.</t>
  </si>
  <si>
    <t>C-5-1</t>
  </si>
  <si>
    <t xml:space="preserve">Sitni inventar </t>
  </si>
  <si>
    <t>C-5-1-1</t>
  </si>
  <si>
    <t>Madraci obični i antidekubit.</t>
  </si>
  <si>
    <t>C-5-1-2</t>
  </si>
  <si>
    <t>Posteljina, plahte</t>
  </si>
  <si>
    <t>C-5-1-3</t>
  </si>
  <si>
    <t>Stoljnjaci, krpe</t>
  </si>
  <si>
    <t>C-5-1-4</t>
  </si>
  <si>
    <t>Posuđe</t>
  </si>
  <si>
    <t>C-5-2</t>
  </si>
  <si>
    <t>Auto gume</t>
  </si>
  <si>
    <t>Ostali sitni inventar</t>
  </si>
  <si>
    <t>C-5</t>
  </si>
  <si>
    <t>C-6-1</t>
  </si>
  <si>
    <t xml:space="preserve">Službena i radna odjeća i obuća </t>
  </si>
  <si>
    <t>C-6</t>
  </si>
  <si>
    <t xml:space="preserve">Službena i radna odjeća </t>
  </si>
  <si>
    <t>C</t>
  </si>
  <si>
    <t xml:space="preserve">Rashodi za materijal i energiju </t>
  </si>
  <si>
    <t>D-1-1</t>
  </si>
  <si>
    <t>Usluge telefona i mobitela</t>
  </si>
  <si>
    <t>D-1-2</t>
  </si>
  <si>
    <t xml:space="preserve">Poštarina </t>
  </si>
  <si>
    <t>D-1</t>
  </si>
  <si>
    <t>Usluge telefona, pošte</t>
  </si>
  <si>
    <t>D-2-1</t>
  </si>
  <si>
    <t>Usl. tek. i inves. održ. građev.objek.</t>
  </si>
  <si>
    <t>D-2-2</t>
  </si>
  <si>
    <t xml:space="preserve">Usl. tek. i inves. održ.postr. i oprem </t>
  </si>
  <si>
    <t>D-2-3</t>
  </si>
  <si>
    <t>Usl. tek. i inves. održ prijev.sredstav</t>
  </si>
  <si>
    <t>D-2</t>
  </si>
  <si>
    <t>Usluge tekućeg i invest. održav.</t>
  </si>
  <si>
    <t>D-3-1</t>
  </si>
  <si>
    <t xml:space="preserve">Tisak </t>
  </si>
  <si>
    <t>D-3</t>
  </si>
  <si>
    <t>D-4-1</t>
  </si>
  <si>
    <t xml:space="preserve">Opskrba vodom </t>
  </si>
  <si>
    <t>D-4-2</t>
  </si>
  <si>
    <t>Iznošenje i odvoz smeća</t>
  </si>
  <si>
    <t>D-4-3</t>
  </si>
  <si>
    <t>Deratizacija i dezinfekcija</t>
  </si>
  <si>
    <t>D-4-5</t>
  </si>
  <si>
    <t>Ostale komunalne usluge</t>
  </si>
  <si>
    <t>D-4</t>
  </si>
  <si>
    <t xml:space="preserve">Komunalne usluge </t>
  </si>
  <si>
    <t>D-5-1</t>
  </si>
  <si>
    <t>Zdravsteveni pregledi</t>
  </si>
  <si>
    <t>D-5</t>
  </si>
  <si>
    <t>D-6-1</t>
  </si>
  <si>
    <t>Ugovori o djelu</t>
  </si>
  <si>
    <t>Usluge odvjetnika i pravnog savjet.</t>
  </si>
  <si>
    <t>D-6-2</t>
  </si>
  <si>
    <t>Ostale intelektualne usluge</t>
  </si>
  <si>
    <t>D-6</t>
  </si>
  <si>
    <t>D-7-1</t>
  </si>
  <si>
    <t>Ostale računalne usluge</t>
  </si>
  <si>
    <t>D-7</t>
  </si>
  <si>
    <t>D-8-1</t>
  </si>
  <si>
    <t>Registracije vozila</t>
  </si>
  <si>
    <t>D-8-2</t>
  </si>
  <si>
    <t>Ostale nespomenute usluge</t>
  </si>
  <si>
    <t>D-8</t>
  </si>
  <si>
    <t xml:space="preserve">Ostale usluge </t>
  </si>
  <si>
    <t>D</t>
  </si>
  <si>
    <t>Rashodi za usluge</t>
  </si>
  <si>
    <t>E-1-1</t>
  </si>
  <si>
    <t xml:space="preserve">Naknada članovima prestav. tijela </t>
  </si>
  <si>
    <t>E-1</t>
  </si>
  <si>
    <t>E-2-1</t>
  </si>
  <si>
    <t>Premije osig. prijevoznih sredstava</t>
  </si>
  <si>
    <t>E-2-2</t>
  </si>
  <si>
    <t xml:space="preserve">Premije osiguranja imovine </t>
  </si>
  <si>
    <t>E-2</t>
  </si>
  <si>
    <t xml:space="preserve">Premije osiguranja </t>
  </si>
  <si>
    <t>E-3-1</t>
  </si>
  <si>
    <t>Novč.nakn.zbog nezapošlj.inv.os.</t>
  </si>
  <si>
    <t xml:space="preserve">E-3 </t>
  </si>
  <si>
    <t xml:space="preserve">Pristojbe i naknade </t>
  </si>
  <si>
    <t>E-4-1</t>
  </si>
  <si>
    <t>Ostali nespomenuti rashodi</t>
  </si>
  <si>
    <t>E-4</t>
  </si>
  <si>
    <t>E</t>
  </si>
  <si>
    <t>Ostali nespomenuti rashodi posl.</t>
  </si>
  <si>
    <t xml:space="preserve">MATERIJALNI RASHODI </t>
  </si>
  <si>
    <t>F-1-1</t>
  </si>
  <si>
    <t>Usluge platnog prometa</t>
  </si>
  <si>
    <t>F-1</t>
  </si>
  <si>
    <t>F</t>
  </si>
  <si>
    <t xml:space="preserve">Ostali financijski rashodi </t>
  </si>
  <si>
    <t>FINANCIJSKI RASHODI</t>
  </si>
  <si>
    <t>H-1-1</t>
  </si>
  <si>
    <t>Informatička oprema</t>
  </si>
  <si>
    <t>H-1-2</t>
  </si>
  <si>
    <t>Kreveti</t>
  </si>
  <si>
    <t>H-1-3</t>
  </si>
  <si>
    <t>H-1-5</t>
  </si>
  <si>
    <t>H-1-4</t>
  </si>
  <si>
    <t>Obnova toplinske podstanice</t>
  </si>
  <si>
    <t>H-1</t>
  </si>
  <si>
    <t>Oprema - decentralizir.</t>
  </si>
  <si>
    <t>H-2</t>
  </si>
  <si>
    <t>Dodat. Ulag. u građ.obj - hitna</t>
  </si>
  <si>
    <t>H</t>
  </si>
  <si>
    <t xml:space="preserve">Rashodi za nefinancijsku imovinu </t>
  </si>
  <si>
    <t>H-3</t>
  </si>
  <si>
    <t>Kamate od kredita</t>
  </si>
  <si>
    <t>Otplata glavnice</t>
  </si>
  <si>
    <t>H1+H2+H3</t>
  </si>
  <si>
    <t>UKUPNO</t>
  </si>
  <si>
    <t>A-1</t>
  </si>
  <si>
    <t xml:space="preserve">Plaće za zaposlene </t>
  </si>
  <si>
    <t>A-2</t>
  </si>
  <si>
    <t>A-3</t>
  </si>
  <si>
    <t xml:space="preserve">Doprinosi na plaće </t>
  </si>
  <si>
    <t>A</t>
  </si>
  <si>
    <t xml:space="preserve">RASHODI ZA ZAPOSLENE </t>
  </si>
  <si>
    <t>B-1</t>
  </si>
  <si>
    <t>Službena putovanja</t>
  </si>
  <si>
    <t>B-2</t>
  </si>
  <si>
    <t>Naknada za prijevoz djelatnicima</t>
  </si>
  <si>
    <t>B-3</t>
  </si>
  <si>
    <t>Stručna usavršavanja</t>
  </si>
  <si>
    <t>B</t>
  </si>
  <si>
    <t xml:space="preserve">Naknade troškova zaposlenima </t>
  </si>
  <si>
    <t>A-4</t>
  </si>
  <si>
    <t>A-5</t>
  </si>
  <si>
    <t>A-6</t>
  </si>
  <si>
    <t>Nagrade</t>
  </si>
  <si>
    <t>Darovi</t>
  </si>
  <si>
    <t>Otpremnine</t>
  </si>
  <si>
    <t>Naknade za bolest,invalidnost i smrtni slučaj</t>
  </si>
  <si>
    <t>Regres</t>
  </si>
  <si>
    <t>A-7</t>
  </si>
  <si>
    <t>Namještaj-vl</t>
  </si>
  <si>
    <t>Protupožarno stubište-vl</t>
  </si>
  <si>
    <t>Oprema - vlastiti</t>
  </si>
  <si>
    <r>
      <t xml:space="preserve">CVJETNI DOM ŠIBENIK
</t>
    </r>
    <r>
      <rPr>
        <b/>
        <sz val="10"/>
        <rFont val="Arial"/>
        <family val="2"/>
        <charset val="238"/>
      </rPr>
      <t>PROJEKCIJA FINANCIJSKI PLAN ZA 2020-2022. GODINU-Prihodi</t>
    </r>
  </si>
  <si>
    <t>KONTO</t>
  </si>
  <si>
    <t>OPIS PRIHODA</t>
  </si>
  <si>
    <t>DEC  Sufinanciranje cijene usluga</t>
  </si>
  <si>
    <t>Prihod iz nadležnog propačuna plaće</t>
  </si>
  <si>
    <t>Prihod iz nadležnog propačuna nefin. Imovina</t>
  </si>
  <si>
    <t>Prihodi iz nadležnog proračuna za financiranje izdataka za financijsku imovinu i otplatu zajmova</t>
  </si>
  <si>
    <t>UKUPNO PRIHODA IZ PRORAČUNA</t>
  </si>
  <si>
    <t>Kapitalna pomoć temeljem prijenosa iz EU</t>
  </si>
  <si>
    <t>UKUPNO PRIHODA IZVANPRORAČUNA</t>
  </si>
  <si>
    <t>REBALANS I. 2022.</t>
  </si>
  <si>
    <t>Višak prihoda poslovanja-preneseni</t>
  </si>
  <si>
    <t>DU pomoći iz proračuna</t>
  </si>
  <si>
    <t>Tekuće donacije</t>
  </si>
  <si>
    <t>Prihod od prodaje nekretnina</t>
  </si>
  <si>
    <t>RASHODI POSLOVANJA (A+B+C+D+E+F)</t>
  </si>
  <si>
    <t>UKUPNO PRIHODA</t>
  </si>
  <si>
    <t>REBALANS I.-2022</t>
  </si>
  <si>
    <r>
      <t xml:space="preserve">CVJETNI DOM ŠIBENIK
</t>
    </r>
    <r>
      <rPr>
        <b/>
        <sz val="10"/>
        <rFont val="Arial"/>
        <family val="2"/>
        <charset val="238"/>
      </rPr>
      <t>FINANCIJSKI REBALANS I 2022 GODINU</t>
    </r>
  </si>
  <si>
    <t>H-4</t>
  </si>
  <si>
    <t xml:space="preserve">Izgradnja fotonaponske elektrane </t>
  </si>
  <si>
    <t>H-5</t>
  </si>
  <si>
    <t>Uređenje za oboljene Alzheimerove bolesti</t>
  </si>
  <si>
    <t>NOVI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</si>
</sst>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b/>
      <i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9" fillId="0" borderId="0"/>
  </cellStyleXfs>
  <cellXfs count="118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3" fontId="7" fillId="4" borderId="1" xfId="0" applyNumberFormat="1" applyFont="1" applyFill="1" applyBorder="1" applyAlignment="1">
      <alignment horizontal="center" wrapText="1"/>
    </xf>
    <xf numFmtId="0" fontId="8" fillId="0" borderId="3" xfId="0" applyNumberFormat="1" applyFont="1" applyFill="1" applyBorder="1" applyAlignment="1">
      <alignment horizontal="center"/>
    </xf>
    <xf numFmtId="0" fontId="9" fillId="0" borderId="1" xfId="0" applyFont="1" applyFill="1" applyBorder="1"/>
    <xf numFmtId="43" fontId="10" fillId="0" borderId="1" xfId="0" applyNumberFormat="1" applyFont="1" applyBorder="1"/>
    <xf numFmtId="16" fontId="11" fillId="5" borderId="1" xfId="0" applyNumberFormat="1" applyFont="1" applyFill="1" applyBorder="1" applyAlignment="1">
      <alignment horizontal="center"/>
    </xf>
    <xf numFmtId="0" fontId="12" fillId="5" borderId="1" xfId="0" applyFont="1" applyFill="1" applyBorder="1"/>
    <xf numFmtId="43" fontId="13" fillId="5" borderId="1" xfId="0" applyNumberFormat="1" applyFont="1" applyFill="1" applyBorder="1"/>
    <xf numFmtId="16" fontId="8" fillId="0" borderId="1" xfId="0" applyNumberFormat="1" applyFont="1" applyFill="1" applyBorder="1" applyAlignment="1">
      <alignment horizontal="center"/>
    </xf>
    <xf numFmtId="16" fontId="5" fillId="0" borderId="1" xfId="0" applyNumberFormat="1" applyFont="1" applyFill="1" applyBorder="1" applyAlignment="1">
      <alignment horizontal="center"/>
    </xf>
    <xf numFmtId="0" fontId="14" fillId="0" borderId="1" xfId="0" applyFont="1" applyFill="1" applyBorder="1"/>
    <xf numFmtId="0" fontId="15" fillId="0" borderId="1" xfId="0" applyFont="1" applyFill="1" applyBorder="1"/>
    <xf numFmtId="43" fontId="1" fillId="0" borderId="1" xfId="0" applyNumberFormat="1" applyFont="1" applyBorder="1"/>
    <xf numFmtId="0" fontId="9" fillId="0" borderId="1" xfId="0" applyFont="1" applyBorder="1"/>
    <xf numFmtId="16" fontId="11" fillId="6" borderId="1" xfId="0" applyNumberFormat="1" applyFont="1" applyFill="1" applyBorder="1" applyAlignment="1">
      <alignment horizontal="center"/>
    </xf>
    <xf numFmtId="0" fontId="12" fillId="6" borderId="1" xfId="0" applyFont="1" applyFill="1" applyBorder="1"/>
    <xf numFmtId="0" fontId="11" fillId="5" borderId="3" xfId="0" applyNumberFormat="1" applyFont="1" applyFill="1" applyBorder="1" applyAlignment="1">
      <alignment horizontal="center"/>
    </xf>
    <xf numFmtId="0" fontId="5" fillId="0" borderId="3" xfId="0" applyNumberFormat="1" applyFont="1" applyFill="1" applyBorder="1" applyAlignment="1">
      <alignment horizontal="center"/>
    </xf>
    <xf numFmtId="0" fontId="14" fillId="0" borderId="1" xfId="0" applyFont="1" applyBorder="1"/>
    <xf numFmtId="0" fontId="15" fillId="0" borderId="1" xfId="0" applyFont="1" applyBorder="1"/>
    <xf numFmtId="0" fontId="11" fillId="6" borderId="3" xfId="0" applyNumberFormat="1" applyFont="1" applyFill="1" applyBorder="1" applyAlignment="1">
      <alignment horizontal="center"/>
    </xf>
    <xf numFmtId="0" fontId="16" fillId="6" borderId="1" xfId="0" applyFont="1" applyFill="1" applyBorder="1"/>
    <xf numFmtId="0" fontId="11" fillId="7" borderId="3" xfId="0" applyNumberFormat="1" applyFont="1" applyFill="1" applyBorder="1" applyAlignment="1">
      <alignment horizontal="center"/>
    </xf>
    <xf numFmtId="0" fontId="16" fillId="7" borderId="1" xfId="0" applyFont="1" applyFill="1" applyBorder="1"/>
    <xf numFmtId="43" fontId="13" fillId="7" borderId="1" xfId="0" applyNumberFormat="1" applyFont="1" applyFill="1" applyBorder="1"/>
    <xf numFmtId="0" fontId="11" fillId="0" borderId="3" xfId="0" applyNumberFormat="1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1" fillId="7" borderId="1" xfId="0" applyNumberFormat="1" applyFont="1" applyFill="1" applyBorder="1" applyAlignment="1">
      <alignment horizontal="center"/>
    </xf>
    <xf numFmtId="0" fontId="11" fillId="8" borderId="1" xfId="0" applyNumberFormat="1" applyFont="1" applyFill="1" applyBorder="1" applyAlignment="1">
      <alignment horizontal="center"/>
    </xf>
    <xf numFmtId="0" fontId="16" fillId="8" borderId="1" xfId="0" applyFont="1" applyFill="1" applyBorder="1"/>
    <xf numFmtId="43" fontId="13" fillId="8" borderId="1" xfId="0" applyNumberFormat="1" applyFont="1" applyFill="1" applyBorder="1"/>
    <xf numFmtId="0" fontId="11" fillId="5" borderId="1" xfId="0" applyNumberFormat="1" applyFont="1" applyFill="1" applyBorder="1" applyAlignment="1">
      <alignment horizontal="center"/>
    </xf>
    <xf numFmtId="0" fontId="11" fillId="9" borderId="1" xfId="0" applyNumberFormat="1" applyFont="1" applyFill="1" applyBorder="1" applyAlignment="1">
      <alignment horizontal="center"/>
    </xf>
    <xf numFmtId="0" fontId="16" fillId="9" borderId="1" xfId="0" applyFont="1" applyFill="1" applyBorder="1"/>
    <xf numFmtId="0" fontId="11" fillId="10" borderId="1" xfId="0" applyNumberFormat="1" applyFont="1" applyFill="1" applyBorder="1" applyAlignment="1">
      <alignment horizontal="center"/>
    </xf>
    <xf numFmtId="0" fontId="16" fillId="10" borderId="1" xfId="0" applyFont="1" applyFill="1" applyBorder="1"/>
    <xf numFmtId="0" fontId="16" fillId="0" borderId="1" xfId="0" applyFont="1" applyFill="1" applyBorder="1"/>
    <xf numFmtId="43" fontId="2" fillId="0" borderId="1" xfId="0" applyNumberFormat="1" applyFont="1" applyBorder="1"/>
    <xf numFmtId="0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43" fontId="0" fillId="4" borderId="1" xfId="0" applyNumberFormat="1" applyFill="1" applyBorder="1"/>
    <xf numFmtId="0" fontId="11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43" fontId="2" fillId="4" borderId="1" xfId="0" applyNumberFormat="1" applyFont="1" applyFill="1" applyBorder="1"/>
    <xf numFmtId="0" fontId="16" fillId="3" borderId="1" xfId="0" applyFont="1" applyFill="1" applyBorder="1"/>
    <xf numFmtId="43" fontId="17" fillId="11" borderId="1" xfId="0" applyNumberFormat="1" applyFont="1" applyFill="1" applyBorder="1"/>
    <xf numFmtId="0" fontId="11" fillId="12" borderId="3" xfId="0" applyNumberFormat="1" applyFont="1" applyFill="1" applyBorder="1" applyAlignment="1">
      <alignment horizontal="center"/>
    </xf>
    <xf numFmtId="0" fontId="12" fillId="12" borderId="2" xfId="0" applyFont="1" applyFill="1" applyBorder="1"/>
    <xf numFmtId="43" fontId="2" fillId="12" borderId="1" xfId="0" applyNumberFormat="1" applyFont="1" applyFill="1" applyBorder="1"/>
    <xf numFmtId="0" fontId="0" fillId="0" borderId="0" xfId="0"/>
    <xf numFmtId="0" fontId="20" fillId="8" borderId="1" xfId="0" applyFont="1" applyFill="1" applyBorder="1"/>
    <xf numFmtId="0" fontId="0" fillId="0" borderId="0" xfId="0"/>
    <xf numFmtId="0" fontId="0" fillId="0" borderId="0" xfId="0"/>
    <xf numFmtId="43" fontId="0" fillId="0" borderId="0" xfId="0" applyNumberFormat="1"/>
    <xf numFmtId="0" fontId="9" fillId="0" borderId="4" xfId="0" applyFont="1" applyFill="1" applyBorder="1" applyAlignment="1">
      <alignment horizontal="center"/>
    </xf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16" fillId="0" borderId="1" xfId="0" applyFont="1" applyFill="1" applyBorder="1"/>
    <xf numFmtId="0" fontId="8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11" fillId="3" borderId="1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6" fillId="8" borderId="1" xfId="0" applyFont="1" applyFill="1" applyBorder="1"/>
    <xf numFmtId="43" fontId="0" fillId="0" borderId="1" xfId="0" applyNumberFormat="1" applyBorder="1"/>
    <xf numFmtId="43" fontId="0" fillId="5" borderId="1" xfId="0" applyNumberFormat="1" applyFill="1" applyBorder="1"/>
    <xf numFmtId="43" fontId="2" fillId="0" borderId="1" xfId="0" applyNumberFormat="1" applyFont="1" applyBorder="1"/>
    <xf numFmtId="43" fontId="0" fillId="7" borderId="1" xfId="0" applyNumberFormat="1" applyFill="1" applyBorder="1"/>
    <xf numFmtId="43" fontId="0" fillId="8" borderId="1" xfId="0" applyNumberFormat="1" applyFill="1" applyBorder="1"/>
    <xf numFmtId="43" fontId="0" fillId="4" borderId="1" xfId="0" applyNumberFormat="1" applyFill="1" applyBorder="1"/>
    <xf numFmtId="0" fontId="16" fillId="8" borderId="3" xfId="0" applyNumberFormat="1" applyFont="1" applyFill="1" applyBorder="1" applyAlignment="1">
      <alignment horizontal="center"/>
    </xf>
    <xf numFmtId="43" fontId="2" fillId="13" borderId="1" xfId="0" applyNumberFormat="1" applyFont="1" applyFill="1" applyBorder="1"/>
    <xf numFmtId="43" fontId="2" fillId="4" borderId="1" xfId="0" applyNumberFormat="1" applyFont="1" applyFill="1" applyBorder="1"/>
    <xf numFmtId="43" fontId="2" fillId="14" borderId="1" xfId="0" applyNumberFormat="1" applyFont="1" applyFill="1" applyBorder="1"/>
    <xf numFmtId="43" fontId="7" fillId="4" borderId="1" xfId="0" applyNumberFormat="1" applyFont="1" applyFill="1" applyBorder="1" applyAlignment="1">
      <alignment horizontal="center" wrapText="1"/>
    </xf>
    <xf numFmtId="43" fontId="13" fillId="5" borderId="1" xfId="0" applyNumberFormat="1" applyFont="1" applyFill="1" applyBorder="1"/>
    <xf numFmtId="0" fontId="0" fillId="0" borderId="1" xfId="0" applyBorder="1"/>
    <xf numFmtId="0" fontId="18" fillId="4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14" borderId="1" xfId="0" applyFont="1" applyFill="1" applyBorder="1"/>
    <xf numFmtId="43" fontId="0" fillId="0" borderId="1" xfId="0" applyNumberFormat="1" applyFill="1" applyBorder="1"/>
    <xf numFmtId="43" fontId="2" fillId="15" borderId="1" xfId="0" applyNumberFormat="1" applyFont="1" applyFill="1" applyBorder="1"/>
    <xf numFmtId="0" fontId="11" fillId="15" borderId="1" xfId="0" applyNumberFormat="1" applyFont="1" applyFill="1" applyBorder="1" applyAlignment="1">
      <alignment horizontal="center"/>
    </xf>
    <xf numFmtId="0" fontId="12" fillId="15" borderId="1" xfId="0" applyFont="1" applyFill="1" applyBorder="1"/>
    <xf numFmtId="43" fontId="0" fillId="15" borderId="1" xfId="0" applyNumberFormat="1" applyFill="1" applyBorder="1"/>
    <xf numFmtId="43" fontId="13" fillId="0" borderId="1" xfId="0" applyNumberFormat="1" applyFont="1" applyBorder="1"/>
    <xf numFmtId="43" fontId="2" fillId="0" borderId="1" xfId="0" applyNumberFormat="1" applyFont="1" applyFill="1" applyBorder="1"/>
    <xf numFmtId="0" fontId="10" fillId="0" borderId="1" xfId="2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right"/>
    </xf>
    <xf numFmtId="43" fontId="22" fillId="0" borderId="1" xfId="0" applyNumberFormat="1" applyFont="1" applyFill="1" applyBorder="1" applyAlignment="1">
      <alignment horizontal="center"/>
    </xf>
    <xf numFmtId="0" fontId="11" fillId="8" borderId="3" xfId="0" applyNumberFormat="1" applyFont="1" applyFill="1" applyBorder="1" applyAlignment="1">
      <alignment horizontal="center"/>
    </xf>
    <xf numFmtId="43" fontId="22" fillId="14" borderId="1" xfId="0" applyNumberFormat="1" applyFont="1" applyFill="1" applyBorder="1" applyAlignment="1">
      <alignment horizontal="center"/>
    </xf>
    <xf numFmtId="43" fontId="21" fillId="13" borderId="1" xfId="0" applyNumberFormat="1" applyFont="1" applyFill="1" applyBorder="1" applyAlignment="1">
      <alignment horizontal="center"/>
    </xf>
    <xf numFmtId="0" fontId="11" fillId="15" borderId="3" xfId="0" applyNumberFormat="1" applyFont="1" applyFill="1" applyBorder="1" applyAlignment="1">
      <alignment horizontal="center"/>
    </xf>
    <xf numFmtId="0" fontId="11" fillId="18" borderId="3" xfId="0" applyNumberFormat="1" applyFont="1" applyFill="1" applyBorder="1" applyAlignment="1">
      <alignment horizontal="center"/>
    </xf>
    <xf numFmtId="0" fontId="12" fillId="18" borderId="1" xfId="0" applyFont="1" applyFill="1" applyBorder="1"/>
    <xf numFmtId="43" fontId="2" fillId="18" borderId="1" xfId="0" applyNumberFormat="1" applyFont="1" applyFill="1" applyBorder="1"/>
    <xf numFmtId="43" fontId="0" fillId="18" borderId="1" xfId="0" applyNumberFormat="1" applyFill="1" applyBorder="1"/>
    <xf numFmtId="0" fontId="2" fillId="18" borderId="0" xfId="0" applyFont="1" applyFill="1"/>
    <xf numFmtId="43" fontId="2" fillId="17" borderId="1" xfId="0" applyNumberFormat="1" applyFont="1" applyFill="1" applyBorder="1" applyAlignment="1"/>
    <xf numFmtId="43" fontId="2" fillId="17" borderId="1" xfId="0" applyNumberFormat="1" applyFont="1" applyFill="1" applyBorder="1"/>
    <xf numFmtId="0" fontId="12" fillId="15" borderId="0" xfId="0" applyFont="1" applyFill="1" applyBorder="1"/>
    <xf numFmtId="43" fontId="22" fillId="0" borderId="1" xfId="0" applyNumberFormat="1" applyFont="1" applyFill="1" applyBorder="1" applyAlignment="1">
      <alignment horizontal="center" wrapText="1"/>
    </xf>
    <xf numFmtId="43" fontId="22" fillId="8" borderId="1" xfId="0" applyNumberFormat="1" applyFont="1" applyFill="1" applyBorder="1" applyAlignment="1">
      <alignment horizontal="center" wrapText="1"/>
    </xf>
    <xf numFmtId="43" fontId="2" fillId="16" borderId="1" xfId="0" applyNumberFormat="1" applyFont="1" applyFill="1" applyBorder="1"/>
    <xf numFmtId="43" fontId="2" fillId="8" borderId="1" xfId="0" applyNumberFormat="1" applyFont="1" applyFill="1" applyBorder="1"/>
    <xf numFmtId="43" fontId="2" fillId="7" borderId="1" xfId="0" applyNumberFormat="1" applyFont="1" applyFill="1" applyBorder="1"/>
    <xf numFmtId="43" fontId="2" fillId="5" borderId="1" xfId="0" applyNumberFormat="1" applyFont="1" applyFill="1" applyBorder="1"/>
    <xf numFmtId="0" fontId="17" fillId="11" borderId="3" xfId="0" applyFont="1" applyFill="1" applyBorder="1" applyAlignment="1">
      <alignment horizontal="center"/>
    </xf>
    <xf numFmtId="0" fontId="17" fillId="11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 wrapText="1"/>
    </xf>
    <xf numFmtId="0" fontId="2" fillId="17" borderId="3" xfId="0" applyFont="1" applyFill="1" applyBorder="1" applyAlignment="1">
      <alignment horizontal="center"/>
    </xf>
    <xf numFmtId="0" fontId="2" fillId="17" borderId="5" xfId="0" applyFont="1" applyFill="1" applyBorder="1" applyAlignment="1">
      <alignment horizontal="center"/>
    </xf>
  </cellXfs>
  <cellStyles count="3">
    <cellStyle name="Normalno" xfId="0" builtinId="0"/>
    <cellStyle name="Normalno 2" xfId="1"/>
    <cellStyle name="Obično_List7" xfId="2"/>
  </cellStyles>
  <dxfs count="0"/>
  <tableStyles count="0" defaultTableStyle="TableStyleMedium2" defaultPivotStyle="PivotStyleLight16"/>
  <colors>
    <mruColors>
      <color rgb="FFFF00FF"/>
      <color rgb="FFFFFF99"/>
      <color rgb="FFCCFFFF"/>
      <color rgb="FF99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zoomScaleNormal="100" workbookViewId="0">
      <selection activeCell="A5" sqref="A5:XFD16"/>
    </sheetView>
  </sheetViews>
  <sheetFormatPr defaultRowHeight="15" x14ac:dyDescent="0.25"/>
  <cols>
    <col min="1" max="1" width="5.85546875" customWidth="1"/>
    <col min="3" max="3" width="34.5703125" customWidth="1"/>
    <col min="4" max="4" width="27.7109375" customWidth="1"/>
    <col min="5" max="5" width="24.28515625" customWidth="1"/>
    <col min="6" max="6" width="24.5703125" customWidth="1"/>
    <col min="8" max="8" width="23.28515625" customWidth="1"/>
  </cols>
  <sheetData>
    <row r="1" spans="1:6" ht="15" customHeight="1" x14ac:dyDescent="0.25">
      <c r="A1" s="115" t="s">
        <v>216</v>
      </c>
      <c r="B1" s="115"/>
      <c r="C1" s="115"/>
      <c r="D1" s="115"/>
      <c r="E1" s="115"/>
      <c r="F1" s="115"/>
    </row>
    <row r="2" spans="1:6" x14ac:dyDescent="0.25">
      <c r="A2" s="115"/>
      <c r="B2" s="115"/>
      <c r="C2" s="115"/>
      <c r="D2" s="115"/>
      <c r="E2" s="115"/>
      <c r="F2" s="115"/>
    </row>
    <row r="4" spans="1:6" ht="23.25" x14ac:dyDescent="0.25">
      <c r="A4" s="1" t="s">
        <v>0</v>
      </c>
      <c r="B4" s="2" t="s">
        <v>1</v>
      </c>
      <c r="C4" s="3" t="s">
        <v>2</v>
      </c>
      <c r="D4" s="4" t="s">
        <v>3</v>
      </c>
      <c r="E4" s="78" t="s">
        <v>215</v>
      </c>
      <c r="F4" s="78" t="s">
        <v>221</v>
      </c>
    </row>
    <row r="5" spans="1:6" s="53" customFormat="1" x14ac:dyDescent="0.25">
      <c r="A5" s="58" t="s">
        <v>171</v>
      </c>
      <c r="B5" s="59">
        <v>3111</v>
      </c>
      <c r="C5" s="59" t="s">
        <v>172</v>
      </c>
      <c r="D5" s="107">
        <f>(5537881+4419919)</f>
        <v>9957800</v>
      </c>
      <c r="E5" s="68">
        <v>250000</v>
      </c>
      <c r="F5" s="68">
        <f>(D5+E5)</f>
        <v>10207800</v>
      </c>
    </row>
    <row r="6" spans="1:6" s="56" customFormat="1" x14ac:dyDescent="0.25">
      <c r="A6" s="58" t="s">
        <v>173</v>
      </c>
      <c r="B6" s="59">
        <v>31212</v>
      </c>
      <c r="C6" s="59" t="s">
        <v>189</v>
      </c>
      <c r="D6" s="107">
        <v>100000</v>
      </c>
      <c r="E6" s="68">
        <v>0</v>
      </c>
      <c r="F6" s="68">
        <f t="shared" ref="F6:F69" si="0">(D6+E6)</f>
        <v>100000</v>
      </c>
    </row>
    <row r="7" spans="1:6" s="56" customFormat="1" x14ac:dyDescent="0.25">
      <c r="A7" s="58" t="s">
        <v>174</v>
      </c>
      <c r="B7" s="59">
        <v>31213</v>
      </c>
      <c r="C7" s="59" t="s">
        <v>190</v>
      </c>
      <c r="D7" s="107">
        <v>216000</v>
      </c>
      <c r="E7" s="68">
        <v>0</v>
      </c>
      <c r="F7" s="68">
        <f t="shared" si="0"/>
        <v>216000</v>
      </c>
    </row>
    <row r="8" spans="1:6" s="56" customFormat="1" x14ac:dyDescent="0.25">
      <c r="A8" s="58" t="s">
        <v>186</v>
      </c>
      <c r="B8" s="59">
        <v>31214</v>
      </c>
      <c r="C8" s="59" t="s">
        <v>191</v>
      </c>
      <c r="D8" s="107">
        <v>50000</v>
      </c>
      <c r="E8" s="68">
        <v>0</v>
      </c>
      <c r="F8" s="68">
        <f t="shared" si="0"/>
        <v>50000</v>
      </c>
    </row>
    <row r="9" spans="1:6" s="56" customFormat="1" x14ac:dyDescent="0.25">
      <c r="A9" s="58" t="s">
        <v>187</v>
      </c>
      <c r="B9" s="59">
        <v>31215</v>
      </c>
      <c r="C9" s="59" t="s">
        <v>192</v>
      </c>
      <c r="D9" s="107">
        <v>120000</v>
      </c>
      <c r="E9" s="68">
        <v>0</v>
      </c>
      <c r="F9" s="68">
        <f t="shared" si="0"/>
        <v>120000</v>
      </c>
    </row>
    <row r="10" spans="1:6" s="56" customFormat="1" x14ac:dyDescent="0.25">
      <c r="A10" s="58" t="s">
        <v>188</v>
      </c>
      <c r="B10" s="59">
        <v>31216</v>
      </c>
      <c r="C10" s="59" t="s">
        <v>193</v>
      </c>
      <c r="D10" s="107">
        <v>186000</v>
      </c>
      <c r="E10" s="68">
        <v>0</v>
      </c>
      <c r="F10" s="68">
        <f t="shared" si="0"/>
        <v>186000</v>
      </c>
    </row>
    <row r="11" spans="1:6" s="53" customFormat="1" x14ac:dyDescent="0.25">
      <c r="A11" s="60" t="s">
        <v>194</v>
      </c>
      <c r="B11" s="59">
        <v>3132</v>
      </c>
      <c r="C11" s="59" t="s">
        <v>175</v>
      </c>
      <c r="D11" s="107">
        <v>1617700</v>
      </c>
      <c r="E11" s="68">
        <v>35000</v>
      </c>
      <c r="F11" s="68">
        <f>(D11+E11)</f>
        <v>1652700</v>
      </c>
    </row>
    <row r="12" spans="1:6" s="53" customFormat="1" x14ac:dyDescent="0.25">
      <c r="A12" s="74" t="s">
        <v>176</v>
      </c>
      <c r="B12" s="67">
        <v>31</v>
      </c>
      <c r="C12" s="54" t="s">
        <v>177</v>
      </c>
      <c r="D12" s="108">
        <f>SUM(D5:D11)</f>
        <v>12247500</v>
      </c>
      <c r="E12" s="72">
        <f>SUM(E5:E11)</f>
        <v>285000</v>
      </c>
      <c r="F12" s="72">
        <f>SUM(F5:F11)</f>
        <v>12532500</v>
      </c>
    </row>
    <row r="13" spans="1:6" s="53" customFormat="1" x14ac:dyDescent="0.25">
      <c r="A13" s="61" t="s">
        <v>178</v>
      </c>
      <c r="B13" s="59">
        <v>3211</v>
      </c>
      <c r="C13" s="59" t="s">
        <v>179</v>
      </c>
      <c r="D13" s="107">
        <v>8000</v>
      </c>
      <c r="E13" s="68">
        <v>0</v>
      </c>
      <c r="F13" s="68">
        <f t="shared" si="0"/>
        <v>8000</v>
      </c>
    </row>
    <row r="14" spans="1:6" s="53" customFormat="1" x14ac:dyDescent="0.25">
      <c r="A14" s="61" t="s">
        <v>180</v>
      </c>
      <c r="B14" s="59">
        <v>3212</v>
      </c>
      <c r="C14" s="59" t="s">
        <v>181</v>
      </c>
      <c r="D14" s="107">
        <v>430000</v>
      </c>
      <c r="E14" s="68">
        <v>40000</v>
      </c>
      <c r="F14" s="68">
        <f t="shared" si="0"/>
        <v>470000</v>
      </c>
    </row>
    <row r="15" spans="1:6" s="55" customFormat="1" x14ac:dyDescent="0.25">
      <c r="A15" s="61" t="s">
        <v>182</v>
      </c>
      <c r="B15" s="59">
        <v>3213</v>
      </c>
      <c r="C15" s="59" t="s">
        <v>183</v>
      </c>
      <c r="D15" s="107">
        <v>6000</v>
      </c>
      <c r="E15" s="68">
        <v>0</v>
      </c>
      <c r="F15" s="68">
        <f t="shared" si="0"/>
        <v>6000</v>
      </c>
    </row>
    <row r="16" spans="1:6" s="53" customFormat="1" x14ac:dyDescent="0.25">
      <c r="A16" s="95" t="s">
        <v>184</v>
      </c>
      <c r="B16" s="67">
        <v>321</v>
      </c>
      <c r="C16" s="67" t="s">
        <v>185</v>
      </c>
      <c r="D16" s="108">
        <f>SUM(D13:D15)</f>
        <v>444000</v>
      </c>
      <c r="E16" s="72">
        <f>SUM(E13:E15)</f>
        <v>40000</v>
      </c>
      <c r="F16" s="72">
        <f>SUM(F13:F15)</f>
        <v>484000</v>
      </c>
    </row>
    <row r="17" spans="1:8" x14ac:dyDescent="0.25">
      <c r="A17" s="5" t="s">
        <v>4</v>
      </c>
      <c r="B17" s="6">
        <v>32211</v>
      </c>
      <c r="C17" s="6" t="s">
        <v>5</v>
      </c>
      <c r="D17" s="7">
        <v>22000</v>
      </c>
      <c r="E17" s="68">
        <v>0</v>
      </c>
      <c r="F17" s="68">
        <f t="shared" si="0"/>
        <v>22000</v>
      </c>
    </row>
    <row r="18" spans="1:8" x14ac:dyDescent="0.25">
      <c r="A18" s="5" t="s">
        <v>6</v>
      </c>
      <c r="B18" s="6">
        <v>32211</v>
      </c>
      <c r="C18" s="6" t="s">
        <v>7</v>
      </c>
      <c r="D18" s="7">
        <v>10000</v>
      </c>
      <c r="E18" s="68">
        <v>0</v>
      </c>
      <c r="F18" s="68">
        <f t="shared" si="0"/>
        <v>10000</v>
      </c>
    </row>
    <row r="19" spans="1:8" x14ac:dyDescent="0.25">
      <c r="A19" s="5" t="s">
        <v>8</v>
      </c>
      <c r="B19" s="6">
        <v>32212</v>
      </c>
      <c r="C19" s="6" t="s">
        <v>9</v>
      </c>
      <c r="D19" s="7">
        <v>12000</v>
      </c>
      <c r="E19" s="68">
        <v>0</v>
      </c>
      <c r="F19" s="68">
        <f t="shared" si="0"/>
        <v>12000</v>
      </c>
    </row>
    <row r="20" spans="1:8" x14ac:dyDescent="0.25">
      <c r="A20" s="5" t="s">
        <v>10</v>
      </c>
      <c r="B20" s="6">
        <v>32214</v>
      </c>
      <c r="C20" s="6" t="s">
        <v>11</v>
      </c>
      <c r="D20" s="7">
        <v>300000</v>
      </c>
      <c r="E20" s="68">
        <v>0</v>
      </c>
      <c r="F20" s="68">
        <f t="shared" si="0"/>
        <v>300000</v>
      </c>
    </row>
    <row r="21" spans="1:8" x14ac:dyDescent="0.25">
      <c r="A21" s="5" t="s">
        <v>12</v>
      </c>
      <c r="B21" s="6">
        <v>32216</v>
      </c>
      <c r="C21" s="6" t="s">
        <v>13</v>
      </c>
      <c r="D21" s="7">
        <v>150000</v>
      </c>
      <c r="E21" s="68">
        <v>0</v>
      </c>
      <c r="F21" s="68">
        <f t="shared" si="0"/>
        <v>150000</v>
      </c>
    </row>
    <row r="22" spans="1:8" x14ac:dyDescent="0.25">
      <c r="A22" s="5" t="s">
        <v>14</v>
      </c>
      <c r="B22" s="6">
        <v>32219</v>
      </c>
      <c r="C22" s="6" t="s">
        <v>15</v>
      </c>
      <c r="D22" s="7">
        <v>100000</v>
      </c>
      <c r="E22" s="68">
        <v>0</v>
      </c>
      <c r="F22" s="68">
        <f t="shared" si="0"/>
        <v>100000</v>
      </c>
    </row>
    <row r="23" spans="1:8" x14ac:dyDescent="0.25">
      <c r="A23" s="8" t="s">
        <v>16</v>
      </c>
      <c r="B23" s="9">
        <v>3221</v>
      </c>
      <c r="C23" s="9" t="s">
        <v>17</v>
      </c>
      <c r="D23" s="79">
        <v>594000</v>
      </c>
      <c r="E23" s="69">
        <f>(E17+E18+E19+E20+E21+E22)</f>
        <v>0</v>
      </c>
      <c r="F23" s="69">
        <f t="shared" si="0"/>
        <v>594000</v>
      </c>
    </row>
    <row r="24" spans="1:8" x14ac:dyDescent="0.25">
      <c r="A24" s="11" t="s">
        <v>18</v>
      </c>
      <c r="B24" s="62">
        <v>32224</v>
      </c>
      <c r="C24" s="62" t="s">
        <v>19</v>
      </c>
      <c r="D24" s="89">
        <v>2146081</v>
      </c>
      <c r="E24" s="70">
        <v>274482</v>
      </c>
      <c r="F24" s="70">
        <f t="shared" si="0"/>
        <v>2420563</v>
      </c>
    </row>
    <row r="25" spans="1:8" x14ac:dyDescent="0.25">
      <c r="A25" s="12" t="s">
        <v>20</v>
      </c>
      <c r="B25" s="13">
        <v>32224</v>
      </c>
      <c r="C25" s="14" t="s">
        <v>21</v>
      </c>
      <c r="D25" s="7">
        <v>620000</v>
      </c>
      <c r="E25" s="68">
        <v>56482</v>
      </c>
      <c r="F25" s="68">
        <v>676482</v>
      </c>
      <c r="H25" s="57"/>
    </row>
    <row r="26" spans="1:8" x14ac:dyDescent="0.25">
      <c r="A26" s="12" t="s">
        <v>22</v>
      </c>
      <c r="B26" s="13">
        <v>32224</v>
      </c>
      <c r="C26" s="14" t="s">
        <v>23</v>
      </c>
      <c r="D26" s="7">
        <v>175000</v>
      </c>
      <c r="E26" s="68">
        <v>15000</v>
      </c>
      <c r="F26" s="68">
        <v>190000</v>
      </c>
      <c r="H26" s="57"/>
    </row>
    <row r="27" spans="1:8" x14ac:dyDescent="0.25">
      <c r="A27" s="12" t="s">
        <v>24</v>
      </c>
      <c r="B27" s="13">
        <v>32224</v>
      </c>
      <c r="C27" s="14" t="s">
        <v>25</v>
      </c>
      <c r="D27" s="7">
        <v>220000</v>
      </c>
      <c r="E27" s="68">
        <v>30000</v>
      </c>
      <c r="F27" s="68">
        <v>250000</v>
      </c>
    </row>
    <row r="28" spans="1:8" x14ac:dyDescent="0.25">
      <c r="A28" s="12" t="s">
        <v>26</v>
      </c>
      <c r="B28" s="13">
        <v>32224</v>
      </c>
      <c r="C28" s="14" t="s">
        <v>27</v>
      </c>
      <c r="D28" s="7">
        <v>330000</v>
      </c>
      <c r="E28" s="68">
        <v>60000</v>
      </c>
      <c r="F28" s="68">
        <v>390000</v>
      </c>
    </row>
    <row r="29" spans="1:8" x14ac:dyDescent="0.25">
      <c r="A29" s="12" t="s">
        <v>28</v>
      </c>
      <c r="B29" s="13">
        <v>32224</v>
      </c>
      <c r="C29" s="14" t="s">
        <v>29</v>
      </c>
      <c r="D29" s="7">
        <v>220000</v>
      </c>
      <c r="E29" s="68">
        <v>40000</v>
      </c>
      <c r="F29" s="68">
        <v>260000</v>
      </c>
    </row>
    <row r="30" spans="1:8" x14ac:dyDescent="0.25">
      <c r="A30" s="12" t="s">
        <v>30</v>
      </c>
      <c r="B30" s="13">
        <v>32224</v>
      </c>
      <c r="C30" s="14" t="s">
        <v>31</v>
      </c>
      <c r="D30" s="7">
        <v>226000</v>
      </c>
      <c r="E30" s="68">
        <v>0</v>
      </c>
      <c r="F30" s="68">
        <f t="shared" si="0"/>
        <v>226000</v>
      </c>
    </row>
    <row r="31" spans="1:8" x14ac:dyDescent="0.25">
      <c r="A31" s="12" t="s">
        <v>32</v>
      </c>
      <c r="B31" s="13">
        <v>32224</v>
      </c>
      <c r="C31" s="14" t="s">
        <v>33</v>
      </c>
      <c r="D31" s="7">
        <v>150000</v>
      </c>
      <c r="E31" s="68">
        <v>0</v>
      </c>
      <c r="F31" s="68">
        <f t="shared" si="0"/>
        <v>150000</v>
      </c>
    </row>
    <row r="32" spans="1:8" x14ac:dyDescent="0.25">
      <c r="A32" s="12" t="s">
        <v>34</v>
      </c>
      <c r="B32" s="13">
        <v>32224</v>
      </c>
      <c r="C32" s="14" t="s">
        <v>35</v>
      </c>
      <c r="D32" s="7">
        <v>135581</v>
      </c>
      <c r="E32" s="68">
        <v>22500</v>
      </c>
      <c r="F32" s="68">
        <v>158081</v>
      </c>
    </row>
    <row r="33" spans="1:6" x14ac:dyDescent="0.25">
      <c r="A33" s="12" t="s">
        <v>36</v>
      </c>
      <c r="B33" s="13">
        <v>32224</v>
      </c>
      <c r="C33" s="14" t="s">
        <v>37</v>
      </c>
      <c r="D33" s="7">
        <v>87500</v>
      </c>
      <c r="E33" s="68">
        <v>32500</v>
      </c>
      <c r="F33" s="68">
        <v>120000</v>
      </c>
    </row>
    <row r="34" spans="1:6" x14ac:dyDescent="0.25">
      <c r="A34" s="11" t="s">
        <v>38</v>
      </c>
      <c r="B34" s="6">
        <v>32229</v>
      </c>
      <c r="C34" s="6" t="s">
        <v>39</v>
      </c>
      <c r="D34" s="7">
        <v>180000</v>
      </c>
      <c r="E34" s="68">
        <v>0</v>
      </c>
      <c r="F34" s="68">
        <f t="shared" si="0"/>
        <v>180000</v>
      </c>
    </row>
    <row r="35" spans="1:6" x14ac:dyDescent="0.25">
      <c r="A35" s="8" t="s">
        <v>40</v>
      </c>
      <c r="B35" s="9">
        <v>3222</v>
      </c>
      <c r="C35" s="9" t="s">
        <v>41</v>
      </c>
      <c r="D35" s="10">
        <f>(D34+D24)</f>
        <v>2326081</v>
      </c>
      <c r="E35" s="69">
        <f>(E24+E34)</f>
        <v>274482</v>
      </c>
      <c r="F35" s="69">
        <f>(F24+F34)</f>
        <v>2600563</v>
      </c>
    </row>
    <row r="36" spans="1:6" x14ac:dyDescent="0.25">
      <c r="A36" s="11" t="s">
        <v>42</v>
      </c>
      <c r="B36" s="16">
        <v>32231</v>
      </c>
      <c r="C36" s="16" t="s">
        <v>43</v>
      </c>
      <c r="D36" s="7">
        <v>550000</v>
      </c>
      <c r="E36" s="68">
        <v>600000</v>
      </c>
      <c r="F36" s="68">
        <f t="shared" si="0"/>
        <v>1150000</v>
      </c>
    </row>
    <row r="37" spans="1:6" x14ac:dyDescent="0.25">
      <c r="A37" s="11" t="s">
        <v>44</v>
      </c>
      <c r="B37" s="16">
        <v>32233</v>
      </c>
      <c r="C37" s="16" t="s">
        <v>45</v>
      </c>
      <c r="D37" s="7">
        <v>680000</v>
      </c>
      <c r="E37" s="68">
        <v>400000</v>
      </c>
      <c r="F37" s="68">
        <f t="shared" si="0"/>
        <v>1080000</v>
      </c>
    </row>
    <row r="38" spans="1:6" x14ac:dyDescent="0.25">
      <c r="A38" s="11" t="s">
        <v>46</v>
      </c>
      <c r="B38" s="16">
        <v>32234</v>
      </c>
      <c r="C38" s="16" t="s">
        <v>47</v>
      </c>
      <c r="D38" s="7">
        <v>23000</v>
      </c>
      <c r="E38" s="68">
        <v>0</v>
      </c>
      <c r="F38" s="68">
        <f t="shared" si="0"/>
        <v>23000</v>
      </c>
    </row>
    <row r="39" spans="1:6" x14ac:dyDescent="0.25">
      <c r="A39" s="11" t="s">
        <v>48</v>
      </c>
      <c r="B39" s="6">
        <v>32239</v>
      </c>
      <c r="C39" s="6" t="s">
        <v>49</v>
      </c>
      <c r="D39" s="7">
        <v>200000</v>
      </c>
      <c r="E39" s="68">
        <v>0</v>
      </c>
      <c r="F39" s="68">
        <f t="shared" si="0"/>
        <v>200000</v>
      </c>
    </row>
    <row r="40" spans="1:6" x14ac:dyDescent="0.25">
      <c r="A40" s="17" t="s">
        <v>50</v>
      </c>
      <c r="B40" s="18">
        <v>3223</v>
      </c>
      <c r="C40" s="9" t="s">
        <v>51</v>
      </c>
      <c r="D40" s="10">
        <v>1453000</v>
      </c>
      <c r="E40" s="69">
        <f>SUM(E36:E39)</f>
        <v>1000000</v>
      </c>
      <c r="F40" s="69">
        <f>SUM(F36:F39)</f>
        <v>2453000</v>
      </c>
    </row>
    <row r="41" spans="1:6" x14ac:dyDescent="0.25">
      <c r="A41" s="11" t="s">
        <v>52</v>
      </c>
      <c r="B41" s="16">
        <v>32241</v>
      </c>
      <c r="C41" s="16" t="s">
        <v>53</v>
      </c>
      <c r="D41" s="7">
        <v>29000</v>
      </c>
      <c r="E41" s="68">
        <v>0</v>
      </c>
      <c r="F41" s="68">
        <f t="shared" si="0"/>
        <v>29000</v>
      </c>
    </row>
    <row r="42" spans="1:6" x14ac:dyDescent="0.25">
      <c r="A42" s="11" t="s">
        <v>54</v>
      </c>
      <c r="B42" s="16">
        <v>32242</v>
      </c>
      <c r="C42" s="16" t="s">
        <v>55</v>
      </c>
      <c r="D42" s="7">
        <v>100000</v>
      </c>
      <c r="E42" s="68">
        <v>-20000</v>
      </c>
      <c r="F42" s="68">
        <f t="shared" si="0"/>
        <v>80000</v>
      </c>
    </row>
    <row r="43" spans="1:6" x14ac:dyDescent="0.25">
      <c r="A43" s="11" t="s">
        <v>56</v>
      </c>
      <c r="B43" s="16">
        <v>32243</v>
      </c>
      <c r="C43" s="16" t="s">
        <v>57</v>
      </c>
      <c r="D43" s="7">
        <v>3000</v>
      </c>
      <c r="E43" s="68">
        <v>0</v>
      </c>
      <c r="F43" s="68">
        <f t="shared" si="0"/>
        <v>3000</v>
      </c>
    </row>
    <row r="44" spans="1:6" x14ac:dyDescent="0.25">
      <c r="A44" s="19" t="s">
        <v>58</v>
      </c>
      <c r="B44" s="9">
        <v>3224</v>
      </c>
      <c r="C44" s="9" t="s">
        <v>59</v>
      </c>
      <c r="D44" s="10">
        <f>SUM(D41:D43)</f>
        <v>132000</v>
      </c>
      <c r="E44" s="69">
        <f>SUM(E41:E43)</f>
        <v>-20000</v>
      </c>
      <c r="F44" s="69">
        <f t="shared" si="0"/>
        <v>112000</v>
      </c>
    </row>
    <row r="45" spans="1:6" x14ac:dyDescent="0.25">
      <c r="A45" s="5" t="s">
        <v>60</v>
      </c>
      <c r="B45" s="16">
        <v>32251</v>
      </c>
      <c r="C45" s="16" t="s">
        <v>61</v>
      </c>
      <c r="D45" s="7">
        <v>200000</v>
      </c>
      <c r="E45" s="68">
        <v>20000</v>
      </c>
      <c r="F45" s="68">
        <f t="shared" si="0"/>
        <v>220000</v>
      </c>
    </row>
    <row r="46" spans="1:6" x14ac:dyDescent="0.25">
      <c r="A46" s="20" t="s">
        <v>62</v>
      </c>
      <c r="B46" s="21">
        <v>32251</v>
      </c>
      <c r="C46" s="22" t="s">
        <v>63</v>
      </c>
      <c r="D46" s="7">
        <v>40000</v>
      </c>
      <c r="E46" s="68">
        <v>0</v>
      </c>
      <c r="F46" s="68">
        <f t="shared" si="0"/>
        <v>40000</v>
      </c>
    </row>
    <row r="47" spans="1:6" x14ac:dyDescent="0.25">
      <c r="A47" s="20" t="s">
        <v>64</v>
      </c>
      <c r="B47" s="21">
        <v>32251</v>
      </c>
      <c r="C47" s="22" t="s">
        <v>65</v>
      </c>
      <c r="D47" s="7">
        <v>100000</v>
      </c>
      <c r="E47" s="68">
        <v>0</v>
      </c>
      <c r="F47" s="68">
        <f t="shared" si="0"/>
        <v>100000</v>
      </c>
    </row>
    <row r="48" spans="1:6" x14ac:dyDescent="0.25">
      <c r="A48" s="20" t="s">
        <v>66</v>
      </c>
      <c r="B48" s="21">
        <v>32251</v>
      </c>
      <c r="C48" s="22" t="s">
        <v>67</v>
      </c>
      <c r="D48" s="15"/>
      <c r="E48" s="68">
        <v>0</v>
      </c>
      <c r="F48" s="68">
        <f t="shared" si="0"/>
        <v>0</v>
      </c>
    </row>
    <row r="49" spans="1:6" x14ac:dyDescent="0.25">
      <c r="A49" s="20" t="s">
        <v>68</v>
      </c>
      <c r="B49" s="21">
        <v>32251</v>
      </c>
      <c r="C49" s="22" t="s">
        <v>69</v>
      </c>
      <c r="D49" s="7">
        <v>60000</v>
      </c>
      <c r="E49" s="68">
        <v>0</v>
      </c>
      <c r="F49" s="68">
        <f t="shared" si="0"/>
        <v>60000</v>
      </c>
    </row>
    <row r="50" spans="1:6" x14ac:dyDescent="0.25">
      <c r="A50" s="5" t="s">
        <v>70</v>
      </c>
      <c r="B50" s="16">
        <v>32252</v>
      </c>
      <c r="C50" s="16" t="s">
        <v>71</v>
      </c>
      <c r="D50" s="7">
        <v>0</v>
      </c>
      <c r="E50" s="68">
        <v>0</v>
      </c>
      <c r="F50" s="68">
        <f t="shared" si="0"/>
        <v>0</v>
      </c>
    </row>
    <row r="51" spans="1:6" x14ac:dyDescent="0.25">
      <c r="A51" s="5" t="s">
        <v>70</v>
      </c>
      <c r="B51" s="16">
        <v>32253</v>
      </c>
      <c r="C51" s="16" t="s">
        <v>72</v>
      </c>
      <c r="D51" s="15">
        <v>0</v>
      </c>
      <c r="E51" s="68">
        <v>0</v>
      </c>
      <c r="F51" s="68">
        <f t="shared" si="0"/>
        <v>0</v>
      </c>
    </row>
    <row r="52" spans="1:6" x14ac:dyDescent="0.25">
      <c r="A52" s="19" t="s">
        <v>73</v>
      </c>
      <c r="B52" s="9">
        <v>3225</v>
      </c>
      <c r="C52" s="9" t="s">
        <v>61</v>
      </c>
      <c r="D52" s="10">
        <v>200000</v>
      </c>
      <c r="E52" s="112">
        <f>SUM(E45:E51)</f>
        <v>20000</v>
      </c>
      <c r="F52" s="112">
        <f t="shared" si="0"/>
        <v>220000</v>
      </c>
    </row>
    <row r="53" spans="1:6" x14ac:dyDescent="0.25">
      <c r="A53" s="5" t="s">
        <v>74</v>
      </c>
      <c r="B53" s="6">
        <v>32271</v>
      </c>
      <c r="C53" s="6" t="s">
        <v>75</v>
      </c>
      <c r="D53" s="7">
        <v>0</v>
      </c>
      <c r="E53" s="84">
        <v>0</v>
      </c>
      <c r="F53" s="68">
        <f t="shared" si="0"/>
        <v>0</v>
      </c>
    </row>
    <row r="54" spans="1:6" x14ac:dyDescent="0.25">
      <c r="A54" s="23" t="s">
        <v>76</v>
      </c>
      <c r="B54" s="18">
        <v>3227</v>
      </c>
      <c r="C54" s="24" t="s">
        <v>77</v>
      </c>
      <c r="D54" s="10">
        <v>0</v>
      </c>
      <c r="E54" s="69"/>
      <c r="F54" s="69">
        <f t="shared" si="0"/>
        <v>0</v>
      </c>
    </row>
    <row r="55" spans="1:6" x14ac:dyDescent="0.25">
      <c r="A55" s="25" t="s">
        <v>78</v>
      </c>
      <c r="B55" s="26">
        <v>322</v>
      </c>
      <c r="C55" s="26" t="s">
        <v>79</v>
      </c>
      <c r="D55" s="27">
        <f>(D54+D52+D44+D40+D35+D23)</f>
        <v>4705081</v>
      </c>
      <c r="E55" s="111">
        <f>(E54+E52+E44+E40+E35+E23)</f>
        <v>1274482</v>
      </c>
      <c r="F55" s="111">
        <f t="shared" si="0"/>
        <v>5979563</v>
      </c>
    </row>
    <row r="56" spans="1:6" x14ac:dyDescent="0.25">
      <c r="A56" s="5" t="s">
        <v>80</v>
      </c>
      <c r="B56" s="16">
        <v>32311</v>
      </c>
      <c r="C56" s="16" t="s">
        <v>81</v>
      </c>
      <c r="D56" s="7">
        <v>65000</v>
      </c>
      <c r="E56" s="68">
        <v>0</v>
      </c>
      <c r="F56" s="68">
        <f t="shared" si="0"/>
        <v>65000</v>
      </c>
    </row>
    <row r="57" spans="1:6" x14ac:dyDescent="0.25">
      <c r="A57" s="28" t="s">
        <v>82</v>
      </c>
      <c r="B57" s="16">
        <v>32313</v>
      </c>
      <c r="C57" s="16" t="s">
        <v>83</v>
      </c>
      <c r="D57" s="7">
        <v>7000</v>
      </c>
      <c r="E57" s="68">
        <v>0</v>
      </c>
      <c r="F57" s="68">
        <f t="shared" si="0"/>
        <v>7000</v>
      </c>
    </row>
    <row r="58" spans="1:6" x14ac:dyDescent="0.25">
      <c r="A58" s="19" t="s">
        <v>84</v>
      </c>
      <c r="B58" s="9">
        <v>3231</v>
      </c>
      <c r="C58" s="9" t="s">
        <v>85</v>
      </c>
      <c r="D58" s="10">
        <v>72000</v>
      </c>
      <c r="E58" s="69">
        <f>SUM(E56:E57)</f>
        <v>0</v>
      </c>
      <c r="F58" s="112">
        <f t="shared" si="0"/>
        <v>72000</v>
      </c>
    </row>
    <row r="59" spans="1:6" x14ac:dyDescent="0.25">
      <c r="A59" s="5" t="s">
        <v>86</v>
      </c>
      <c r="B59" s="16">
        <v>32321</v>
      </c>
      <c r="C59" s="16" t="s">
        <v>87</v>
      </c>
      <c r="D59" s="7">
        <v>50000</v>
      </c>
      <c r="E59" s="68">
        <v>0</v>
      </c>
      <c r="F59" s="68">
        <f t="shared" si="0"/>
        <v>50000</v>
      </c>
    </row>
    <row r="60" spans="1:6" x14ac:dyDescent="0.25">
      <c r="A60" s="5" t="s">
        <v>88</v>
      </c>
      <c r="B60" s="16">
        <v>32322</v>
      </c>
      <c r="C60" s="16" t="s">
        <v>89</v>
      </c>
      <c r="D60" s="7">
        <v>90000</v>
      </c>
      <c r="E60" s="68"/>
      <c r="F60" s="68">
        <f t="shared" si="0"/>
        <v>90000</v>
      </c>
    </row>
    <row r="61" spans="1:6" x14ac:dyDescent="0.25">
      <c r="A61" s="5" t="s">
        <v>90</v>
      </c>
      <c r="B61" s="16">
        <v>32323</v>
      </c>
      <c r="C61" s="16" t="s">
        <v>91</v>
      </c>
      <c r="D61" s="7">
        <v>13000</v>
      </c>
      <c r="E61" s="68">
        <v>0</v>
      </c>
      <c r="F61" s="68">
        <f t="shared" si="0"/>
        <v>13000</v>
      </c>
    </row>
    <row r="62" spans="1:6" x14ac:dyDescent="0.25">
      <c r="A62" s="19" t="s">
        <v>92</v>
      </c>
      <c r="B62" s="9">
        <v>3232</v>
      </c>
      <c r="C62" s="9" t="s">
        <v>93</v>
      </c>
      <c r="D62" s="10">
        <f>SUM(D59:D61)</f>
        <v>153000</v>
      </c>
      <c r="E62" s="69">
        <f>SUM(E59:E61)</f>
        <v>0</v>
      </c>
      <c r="F62" s="112">
        <f t="shared" si="0"/>
        <v>153000</v>
      </c>
    </row>
    <row r="63" spans="1:6" x14ac:dyDescent="0.25">
      <c r="A63" s="5" t="s">
        <v>94</v>
      </c>
      <c r="B63" s="16">
        <v>32332</v>
      </c>
      <c r="C63" s="16" t="s">
        <v>95</v>
      </c>
      <c r="D63" s="7">
        <v>8000</v>
      </c>
      <c r="E63" s="68">
        <v>0</v>
      </c>
      <c r="F63" s="68">
        <f t="shared" si="0"/>
        <v>8000</v>
      </c>
    </row>
    <row r="64" spans="1:6" x14ac:dyDescent="0.25">
      <c r="A64" s="19" t="s">
        <v>96</v>
      </c>
      <c r="B64" s="9">
        <v>3233</v>
      </c>
      <c r="C64" s="9" t="s">
        <v>95</v>
      </c>
      <c r="D64" s="10">
        <v>8000</v>
      </c>
      <c r="E64" s="69">
        <f>SUM(E63)</f>
        <v>0</v>
      </c>
      <c r="F64" s="112">
        <f t="shared" si="0"/>
        <v>8000</v>
      </c>
    </row>
    <row r="65" spans="1:6" x14ac:dyDescent="0.25">
      <c r="A65" s="5" t="s">
        <v>97</v>
      </c>
      <c r="B65" s="16">
        <v>23241</v>
      </c>
      <c r="C65" s="16" t="s">
        <v>98</v>
      </c>
      <c r="D65" s="7">
        <v>250000</v>
      </c>
      <c r="E65" s="68">
        <v>0</v>
      </c>
      <c r="F65" s="68">
        <f t="shared" si="0"/>
        <v>250000</v>
      </c>
    </row>
    <row r="66" spans="1:6" x14ac:dyDescent="0.25">
      <c r="A66" s="5" t="s">
        <v>99</v>
      </c>
      <c r="B66" s="16">
        <v>32342</v>
      </c>
      <c r="C66" s="16" t="s">
        <v>100</v>
      </c>
      <c r="D66" s="7">
        <v>110000</v>
      </c>
      <c r="E66" s="68">
        <v>0</v>
      </c>
      <c r="F66" s="68">
        <f t="shared" si="0"/>
        <v>110000</v>
      </c>
    </row>
    <row r="67" spans="1:6" x14ac:dyDescent="0.25">
      <c r="A67" s="5" t="s">
        <v>101</v>
      </c>
      <c r="B67" s="16">
        <v>32343</v>
      </c>
      <c r="C67" s="16" t="s">
        <v>102</v>
      </c>
      <c r="D67" s="7">
        <v>20000</v>
      </c>
      <c r="E67" s="68">
        <v>0</v>
      </c>
      <c r="F67" s="68">
        <f t="shared" si="0"/>
        <v>20000</v>
      </c>
    </row>
    <row r="68" spans="1:6" x14ac:dyDescent="0.25">
      <c r="A68" s="5" t="s">
        <v>103</v>
      </c>
      <c r="B68" s="16">
        <v>32349</v>
      </c>
      <c r="C68" s="16" t="s">
        <v>104</v>
      </c>
      <c r="D68" s="7">
        <v>120000</v>
      </c>
      <c r="E68" s="68">
        <v>0</v>
      </c>
      <c r="F68" s="68">
        <f t="shared" si="0"/>
        <v>120000</v>
      </c>
    </row>
    <row r="69" spans="1:6" x14ac:dyDescent="0.25">
      <c r="A69" s="29" t="s">
        <v>105</v>
      </c>
      <c r="B69" s="9">
        <v>3234</v>
      </c>
      <c r="C69" s="9" t="s">
        <v>106</v>
      </c>
      <c r="D69" s="10">
        <f>SUM(D65:D68)</f>
        <v>500000</v>
      </c>
      <c r="E69" s="69">
        <f>SUM(E65:E68)</f>
        <v>0</v>
      </c>
      <c r="F69" s="69">
        <f t="shared" si="0"/>
        <v>500000</v>
      </c>
    </row>
    <row r="70" spans="1:6" x14ac:dyDescent="0.25">
      <c r="A70" s="5" t="s">
        <v>107</v>
      </c>
      <c r="B70" s="16">
        <v>32361</v>
      </c>
      <c r="C70" s="16" t="s">
        <v>108</v>
      </c>
      <c r="D70" s="7">
        <v>50000</v>
      </c>
      <c r="E70" s="68">
        <v>-20000</v>
      </c>
      <c r="F70" s="68">
        <f t="shared" ref="F70:F110" si="1">(D70+E70)</f>
        <v>30000</v>
      </c>
    </row>
    <row r="71" spans="1:6" x14ac:dyDescent="0.25">
      <c r="A71" s="19" t="s">
        <v>109</v>
      </c>
      <c r="B71" s="9">
        <v>3236</v>
      </c>
      <c r="C71" s="9" t="s">
        <v>108</v>
      </c>
      <c r="D71" s="10">
        <v>50000</v>
      </c>
      <c r="E71" s="112">
        <f>SUM(E70)</f>
        <v>-20000</v>
      </c>
      <c r="F71" s="69">
        <f t="shared" si="1"/>
        <v>30000</v>
      </c>
    </row>
    <row r="72" spans="1:6" x14ac:dyDescent="0.25">
      <c r="A72" s="30" t="s">
        <v>110</v>
      </c>
      <c r="B72" s="16">
        <v>32372</v>
      </c>
      <c r="C72" s="16" t="s">
        <v>111</v>
      </c>
      <c r="D72" s="15">
        <v>0</v>
      </c>
      <c r="E72" s="68">
        <v>0</v>
      </c>
      <c r="F72" s="68">
        <f t="shared" si="1"/>
        <v>0</v>
      </c>
    </row>
    <row r="73" spans="1:6" x14ac:dyDescent="0.25">
      <c r="A73" s="30" t="s">
        <v>110</v>
      </c>
      <c r="B73" s="16">
        <v>32373</v>
      </c>
      <c r="C73" s="16" t="s">
        <v>112</v>
      </c>
      <c r="D73" s="7">
        <v>15000</v>
      </c>
      <c r="E73" s="68">
        <v>0</v>
      </c>
      <c r="F73" s="68">
        <f t="shared" si="1"/>
        <v>15000</v>
      </c>
    </row>
    <row r="74" spans="1:6" x14ac:dyDescent="0.25">
      <c r="A74" s="30" t="s">
        <v>113</v>
      </c>
      <c r="B74" s="16">
        <v>32379</v>
      </c>
      <c r="C74" s="16" t="s">
        <v>114</v>
      </c>
      <c r="D74" s="15">
        <v>0</v>
      </c>
      <c r="E74" s="68">
        <v>0</v>
      </c>
      <c r="F74" s="68">
        <f t="shared" si="1"/>
        <v>0</v>
      </c>
    </row>
    <row r="75" spans="1:6" x14ac:dyDescent="0.25">
      <c r="A75" s="19" t="s">
        <v>115</v>
      </c>
      <c r="B75" s="9">
        <v>3237</v>
      </c>
      <c r="C75" s="9" t="s">
        <v>114</v>
      </c>
      <c r="D75" s="10">
        <v>15000</v>
      </c>
      <c r="E75" s="69">
        <f>SUM(E72:E74)</f>
        <v>0</v>
      </c>
      <c r="F75" s="112">
        <f t="shared" si="1"/>
        <v>15000</v>
      </c>
    </row>
    <row r="76" spans="1:6" x14ac:dyDescent="0.25">
      <c r="A76" s="5" t="s">
        <v>116</v>
      </c>
      <c r="B76" s="16">
        <v>32389</v>
      </c>
      <c r="C76" s="16" t="s">
        <v>117</v>
      </c>
      <c r="D76" s="7">
        <v>46000</v>
      </c>
      <c r="E76" s="68">
        <v>20000</v>
      </c>
      <c r="F76" s="68">
        <f t="shared" si="1"/>
        <v>66000</v>
      </c>
    </row>
    <row r="77" spans="1:6" x14ac:dyDescent="0.25">
      <c r="A77" s="23" t="s">
        <v>118</v>
      </c>
      <c r="B77" s="18">
        <v>3238</v>
      </c>
      <c r="C77" s="18" t="s">
        <v>117</v>
      </c>
      <c r="D77" s="10">
        <v>46000</v>
      </c>
      <c r="E77" s="112">
        <f>SUM(E76)</f>
        <v>20000</v>
      </c>
      <c r="F77" s="69">
        <f t="shared" si="1"/>
        <v>66000</v>
      </c>
    </row>
    <row r="78" spans="1:6" x14ac:dyDescent="0.25">
      <c r="A78" s="5" t="s">
        <v>119</v>
      </c>
      <c r="B78" s="16">
        <v>32394</v>
      </c>
      <c r="C78" s="16" t="s">
        <v>120</v>
      </c>
      <c r="D78" s="7">
        <v>3500</v>
      </c>
      <c r="E78" s="68">
        <v>0</v>
      </c>
      <c r="F78" s="68">
        <f t="shared" si="1"/>
        <v>3500</v>
      </c>
    </row>
    <row r="79" spans="1:6" x14ac:dyDescent="0.25">
      <c r="A79" s="5" t="s">
        <v>121</v>
      </c>
      <c r="B79" s="16">
        <v>32399</v>
      </c>
      <c r="C79" s="16" t="s">
        <v>122</v>
      </c>
      <c r="D79" s="7">
        <v>24000</v>
      </c>
      <c r="E79" s="68">
        <v>0</v>
      </c>
      <c r="F79" s="68">
        <f t="shared" si="1"/>
        <v>24000</v>
      </c>
    </row>
    <row r="80" spans="1:6" x14ac:dyDescent="0.25">
      <c r="A80" s="19" t="s">
        <v>123</v>
      </c>
      <c r="B80" s="9">
        <v>3239</v>
      </c>
      <c r="C80" s="9" t="s">
        <v>124</v>
      </c>
      <c r="D80" s="10">
        <v>27500</v>
      </c>
      <c r="E80" s="69">
        <f>SUM(E78:E79)</f>
        <v>0</v>
      </c>
      <c r="F80" s="69">
        <f t="shared" si="1"/>
        <v>27500</v>
      </c>
    </row>
    <row r="81" spans="1:8" x14ac:dyDescent="0.25">
      <c r="A81" s="25" t="s">
        <v>125</v>
      </c>
      <c r="B81" s="26">
        <v>323</v>
      </c>
      <c r="C81" s="26" t="s">
        <v>126</v>
      </c>
      <c r="D81" s="27">
        <f>(D80+D77+D75+D71+D69+D64+D62+D58)</f>
        <v>871500</v>
      </c>
      <c r="E81" s="71">
        <f>(E80+E77+E75+E71+E69+E64+E62+E58)</f>
        <v>0</v>
      </c>
      <c r="F81" s="111">
        <f t="shared" si="1"/>
        <v>871500</v>
      </c>
    </row>
    <row r="82" spans="1:8" x14ac:dyDescent="0.25">
      <c r="A82" s="5" t="s">
        <v>127</v>
      </c>
      <c r="B82" s="16">
        <v>32911</v>
      </c>
      <c r="C82" s="16" t="s">
        <v>128</v>
      </c>
      <c r="D82" s="7">
        <v>46800</v>
      </c>
      <c r="E82" s="68">
        <v>0</v>
      </c>
      <c r="F82" s="68">
        <f t="shared" si="1"/>
        <v>46800</v>
      </c>
    </row>
    <row r="83" spans="1:8" x14ac:dyDescent="0.25">
      <c r="A83" s="19" t="s">
        <v>129</v>
      </c>
      <c r="B83" s="9">
        <v>3291</v>
      </c>
      <c r="C83" s="9" t="s">
        <v>128</v>
      </c>
      <c r="D83" s="10">
        <v>46800</v>
      </c>
      <c r="E83" s="69"/>
      <c r="F83" s="112">
        <f t="shared" si="1"/>
        <v>46800</v>
      </c>
    </row>
    <row r="84" spans="1:8" x14ac:dyDescent="0.25">
      <c r="A84" s="5" t="s">
        <v>130</v>
      </c>
      <c r="B84" s="16">
        <v>32921</v>
      </c>
      <c r="C84" s="16" t="s">
        <v>131</v>
      </c>
      <c r="D84" s="7">
        <v>11000</v>
      </c>
      <c r="E84" s="68">
        <v>0</v>
      </c>
      <c r="F84" s="68">
        <f t="shared" si="1"/>
        <v>11000</v>
      </c>
    </row>
    <row r="85" spans="1:8" x14ac:dyDescent="0.25">
      <c r="A85" s="30" t="s">
        <v>132</v>
      </c>
      <c r="B85" s="16">
        <v>32922</v>
      </c>
      <c r="C85" s="16" t="s">
        <v>133</v>
      </c>
      <c r="D85" s="7">
        <v>70000</v>
      </c>
      <c r="E85" s="68">
        <v>0</v>
      </c>
      <c r="F85" s="68">
        <f t="shared" si="1"/>
        <v>70000</v>
      </c>
    </row>
    <row r="86" spans="1:8" x14ac:dyDescent="0.25">
      <c r="A86" s="23" t="s">
        <v>134</v>
      </c>
      <c r="B86" s="9">
        <v>3292</v>
      </c>
      <c r="C86" s="9" t="s">
        <v>135</v>
      </c>
      <c r="D86" s="10">
        <f>SUM(D84:D85)</f>
        <v>81000</v>
      </c>
      <c r="E86" s="69"/>
      <c r="F86" s="112">
        <f t="shared" si="1"/>
        <v>81000</v>
      </c>
    </row>
    <row r="87" spans="1:8" x14ac:dyDescent="0.25">
      <c r="A87" s="5" t="s">
        <v>136</v>
      </c>
      <c r="B87" s="16">
        <v>32955</v>
      </c>
      <c r="C87" s="16" t="s">
        <v>137</v>
      </c>
      <c r="D87" s="7">
        <v>0</v>
      </c>
      <c r="E87" s="68">
        <v>0</v>
      </c>
      <c r="F87" s="68">
        <f t="shared" si="1"/>
        <v>0</v>
      </c>
    </row>
    <row r="88" spans="1:8" x14ac:dyDescent="0.25">
      <c r="A88" s="23" t="s">
        <v>138</v>
      </c>
      <c r="B88" s="18">
        <v>3295</v>
      </c>
      <c r="C88" s="18" t="s">
        <v>139</v>
      </c>
      <c r="D88" s="10">
        <v>0</v>
      </c>
      <c r="E88" s="69"/>
      <c r="F88" s="69">
        <f t="shared" si="1"/>
        <v>0</v>
      </c>
    </row>
    <row r="89" spans="1:8" x14ac:dyDescent="0.25">
      <c r="A89" s="5" t="s">
        <v>140</v>
      </c>
      <c r="B89" s="16">
        <v>32999</v>
      </c>
      <c r="C89" s="16" t="s">
        <v>141</v>
      </c>
      <c r="D89" s="7">
        <v>19000</v>
      </c>
      <c r="E89" s="68">
        <v>0</v>
      </c>
      <c r="F89" s="68">
        <f t="shared" si="1"/>
        <v>19000</v>
      </c>
    </row>
    <row r="90" spans="1:8" x14ac:dyDescent="0.25">
      <c r="A90" s="23" t="s">
        <v>142</v>
      </c>
      <c r="B90" s="18">
        <v>3299</v>
      </c>
      <c r="C90" s="18" t="s">
        <v>141</v>
      </c>
      <c r="D90" s="10">
        <v>19000</v>
      </c>
      <c r="E90" s="69"/>
      <c r="F90" s="112">
        <f t="shared" si="1"/>
        <v>19000</v>
      </c>
    </row>
    <row r="91" spans="1:8" x14ac:dyDescent="0.25">
      <c r="A91" s="31" t="s">
        <v>143</v>
      </c>
      <c r="B91" s="26">
        <v>329</v>
      </c>
      <c r="C91" s="26" t="s">
        <v>144</v>
      </c>
      <c r="D91" s="27">
        <f>(D90+D88+D86+D841+D83)</f>
        <v>146800</v>
      </c>
      <c r="E91" s="71"/>
      <c r="F91" s="111">
        <f t="shared" si="1"/>
        <v>146800</v>
      </c>
    </row>
    <row r="92" spans="1:8" x14ac:dyDescent="0.25">
      <c r="A92" s="32"/>
      <c r="B92" s="33">
        <v>32</v>
      </c>
      <c r="C92" s="33" t="s">
        <v>145</v>
      </c>
      <c r="D92" s="34">
        <f>(D91+D81+D55+D16)</f>
        <v>6167381</v>
      </c>
      <c r="E92" s="110">
        <f>(E91+E55+E16+E81)</f>
        <v>1314482</v>
      </c>
      <c r="F92" s="110">
        <f>(F91+F81+F55+F16)</f>
        <v>7481863</v>
      </c>
      <c r="H92" s="57"/>
    </row>
    <row r="93" spans="1:8" x14ac:dyDescent="0.25">
      <c r="A93" s="30" t="s">
        <v>146</v>
      </c>
      <c r="B93" s="16">
        <v>34312</v>
      </c>
      <c r="C93" s="16" t="s">
        <v>147</v>
      </c>
      <c r="D93" s="7">
        <v>23000</v>
      </c>
      <c r="E93" s="68">
        <v>0</v>
      </c>
      <c r="F93" s="68">
        <f t="shared" si="1"/>
        <v>23000</v>
      </c>
    </row>
    <row r="94" spans="1:8" x14ac:dyDescent="0.25">
      <c r="A94" s="35" t="s">
        <v>148</v>
      </c>
      <c r="B94" s="9">
        <v>3431</v>
      </c>
      <c r="C94" s="9" t="s">
        <v>147</v>
      </c>
      <c r="D94" s="10">
        <v>23000</v>
      </c>
      <c r="E94" s="69"/>
      <c r="F94" s="112">
        <f t="shared" si="1"/>
        <v>23000</v>
      </c>
    </row>
    <row r="95" spans="1:8" x14ac:dyDescent="0.25">
      <c r="A95" s="36" t="s">
        <v>149</v>
      </c>
      <c r="B95" s="37">
        <v>343</v>
      </c>
      <c r="C95" s="37" t="s">
        <v>150</v>
      </c>
      <c r="D95" s="27">
        <v>23000</v>
      </c>
      <c r="E95" s="71">
        <v>0</v>
      </c>
      <c r="F95" s="111">
        <f t="shared" si="1"/>
        <v>23000</v>
      </c>
    </row>
    <row r="96" spans="1:8" x14ac:dyDescent="0.25">
      <c r="A96" s="38"/>
      <c r="B96" s="39">
        <v>34</v>
      </c>
      <c r="C96" s="39" t="s">
        <v>151</v>
      </c>
      <c r="D96" s="34">
        <v>23000</v>
      </c>
      <c r="E96" s="72">
        <v>0</v>
      </c>
      <c r="F96" s="110">
        <f t="shared" si="1"/>
        <v>23000</v>
      </c>
    </row>
    <row r="97" spans="1:8" x14ac:dyDescent="0.25">
      <c r="A97" s="30"/>
      <c r="B97" s="40">
        <v>3</v>
      </c>
      <c r="C97" s="40" t="s">
        <v>213</v>
      </c>
      <c r="D97" s="41">
        <f>(D96+D92+D12)</f>
        <v>18437881</v>
      </c>
      <c r="E97" s="70">
        <f>(E96+E92+E12)</f>
        <v>1599482</v>
      </c>
      <c r="F97" s="90">
        <f>(F96+F92+F12)</f>
        <v>20037363</v>
      </c>
      <c r="H97" s="90"/>
    </row>
    <row r="98" spans="1:8" x14ac:dyDescent="0.25">
      <c r="A98" s="42" t="s">
        <v>152</v>
      </c>
      <c r="B98" s="43">
        <v>422</v>
      </c>
      <c r="C98" s="43" t="s">
        <v>153</v>
      </c>
      <c r="D98" s="44">
        <v>30000</v>
      </c>
      <c r="E98" s="73">
        <v>0</v>
      </c>
      <c r="F98" s="73">
        <f t="shared" si="1"/>
        <v>30000</v>
      </c>
    </row>
    <row r="99" spans="1:8" x14ac:dyDescent="0.25">
      <c r="A99" s="42" t="s">
        <v>154</v>
      </c>
      <c r="B99" s="43">
        <v>422</v>
      </c>
      <c r="C99" s="43" t="s">
        <v>155</v>
      </c>
      <c r="D99" s="44">
        <v>102500</v>
      </c>
      <c r="E99" s="73">
        <v>0</v>
      </c>
      <c r="F99" s="73">
        <f t="shared" si="1"/>
        <v>102500</v>
      </c>
    </row>
    <row r="100" spans="1:8" x14ac:dyDescent="0.25">
      <c r="A100" s="42" t="s">
        <v>156</v>
      </c>
      <c r="B100" s="43">
        <v>422</v>
      </c>
      <c r="C100" s="43" t="s">
        <v>159</v>
      </c>
      <c r="D100" s="44">
        <v>300000</v>
      </c>
      <c r="E100" s="73">
        <v>-150000</v>
      </c>
      <c r="F100" s="73">
        <f t="shared" si="1"/>
        <v>150000</v>
      </c>
    </row>
    <row r="101" spans="1:8" s="56" customFormat="1" x14ac:dyDescent="0.25">
      <c r="A101" s="63" t="s">
        <v>158</v>
      </c>
      <c r="B101" s="64">
        <v>422</v>
      </c>
      <c r="C101" s="64" t="s">
        <v>195</v>
      </c>
      <c r="D101" s="73">
        <v>0</v>
      </c>
      <c r="E101" s="73">
        <v>48000</v>
      </c>
      <c r="F101" s="73">
        <f t="shared" si="1"/>
        <v>48000</v>
      </c>
    </row>
    <row r="102" spans="1:8" s="56" customFormat="1" x14ac:dyDescent="0.25">
      <c r="A102" s="63" t="s">
        <v>157</v>
      </c>
      <c r="B102" s="64">
        <v>451</v>
      </c>
      <c r="C102" s="64" t="s">
        <v>196</v>
      </c>
      <c r="D102" s="73">
        <v>0</v>
      </c>
      <c r="E102" s="73">
        <v>990000</v>
      </c>
      <c r="F102" s="73">
        <f t="shared" si="1"/>
        <v>990000</v>
      </c>
    </row>
    <row r="103" spans="1:8" s="56" customFormat="1" x14ac:dyDescent="0.25">
      <c r="A103" s="65" t="s">
        <v>160</v>
      </c>
      <c r="B103" s="66">
        <v>4</v>
      </c>
      <c r="C103" s="66" t="s">
        <v>197</v>
      </c>
      <c r="D103" s="73"/>
      <c r="E103" s="76">
        <f>(E101+E102)</f>
        <v>1038000</v>
      </c>
      <c r="F103" s="76">
        <f t="shared" si="1"/>
        <v>1038000</v>
      </c>
    </row>
    <row r="104" spans="1:8" x14ac:dyDescent="0.25">
      <c r="A104" s="45" t="s">
        <v>160</v>
      </c>
      <c r="B104" s="46">
        <v>4</v>
      </c>
      <c r="C104" s="46" t="s">
        <v>161</v>
      </c>
      <c r="D104" s="47">
        <v>432500</v>
      </c>
      <c r="E104" s="73">
        <v>-150000</v>
      </c>
      <c r="F104" s="73">
        <f t="shared" si="1"/>
        <v>282500</v>
      </c>
    </row>
    <row r="105" spans="1:8" x14ac:dyDescent="0.25">
      <c r="A105" s="45" t="s">
        <v>162</v>
      </c>
      <c r="B105" s="46">
        <v>4</v>
      </c>
      <c r="C105" s="46" t="s">
        <v>163</v>
      </c>
      <c r="D105" s="44">
        <v>150000</v>
      </c>
      <c r="E105" s="73">
        <v>0</v>
      </c>
      <c r="F105" s="73">
        <f t="shared" si="1"/>
        <v>150000</v>
      </c>
    </row>
    <row r="106" spans="1:8" x14ac:dyDescent="0.25">
      <c r="A106" s="45" t="s">
        <v>164</v>
      </c>
      <c r="B106" s="48">
        <v>4</v>
      </c>
      <c r="C106" s="48" t="s">
        <v>165</v>
      </c>
      <c r="D106" s="47">
        <v>582500</v>
      </c>
      <c r="E106" s="76">
        <f>(E103+E104)</f>
        <v>888000</v>
      </c>
      <c r="F106" s="76">
        <f t="shared" si="1"/>
        <v>1470500</v>
      </c>
    </row>
    <row r="107" spans="1:8" x14ac:dyDescent="0.25">
      <c r="A107" s="86" t="s">
        <v>166</v>
      </c>
      <c r="B107" s="87">
        <v>34222</v>
      </c>
      <c r="C107" s="87" t="s">
        <v>167</v>
      </c>
      <c r="D107" s="85">
        <v>17800</v>
      </c>
      <c r="E107" s="88">
        <v>0</v>
      </c>
      <c r="F107" s="88">
        <f t="shared" si="1"/>
        <v>17800</v>
      </c>
    </row>
    <row r="108" spans="1:8" x14ac:dyDescent="0.25">
      <c r="A108" s="86" t="s">
        <v>166</v>
      </c>
      <c r="B108" s="87">
        <v>54222</v>
      </c>
      <c r="C108" s="87" t="s">
        <v>168</v>
      </c>
      <c r="D108" s="85">
        <v>117000</v>
      </c>
      <c r="E108" s="88">
        <v>0</v>
      </c>
      <c r="F108" s="88">
        <f t="shared" si="1"/>
        <v>117000</v>
      </c>
    </row>
    <row r="109" spans="1:8" s="56" customFormat="1" x14ac:dyDescent="0.25">
      <c r="A109" s="98" t="s">
        <v>217</v>
      </c>
      <c r="B109" s="87">
        <v>451</v>
      </c>
      <c r="C109" s="106" t="s">
        <v>220</v>
      </c>
      <c r="D109" s="85">
        <v>100000</v>
      </c>
      <c r="E109" s="88">
        <v>-90000</v>
      </c>
      <c r="F109" s="88">
        <f t="shared" si="1"/>
        <v>10000</v>
      </c>
    </row>
    <row r="110" spans="1:8" s="56" customFormat="1" x14ac:dyDescent="0.25">
      <c r="A110" s="99" t="s">
        <v>219</v>
      </c>
      <c r="B110" s="100">
        <v>451</v>
      </c>
      <c r="C110" s="103" t="s">
        <v>218</v>
      </c>
      <c r="D110" s="101">
        <v>0</v>
      </c>
      <c r="E110" s="102">
        <v>10000</v>
      </c>
      <c r="F110" s="102">
        <f t="shared" si="1"/>
        <v>10000</v>
      </c>
    </row>
    <row r="111" spans="1:8" x14ac:dyDescent="0.25">
      <c r="A111" s="50"/>
      <c r="B111" s="51"/>
      <c r="C111" s="51" t="s">
        <v>169</v>
      </c>
      <c r="D111" s="52">
        <f>(D109+D108+D107+D106)</f>
        <v>817300</v>
      </c>
      <c r="E111" s="52">
        <f>(E106+E110+E109)</f>
        <v>808000</v>
      </c>
      <c r="F111" s="109">
        <f>(F108+F107+F106+F110+F109)</f>
        <v>1625300</v>
      </c>
      <c r="H111" s="57"/>
    </row>
    <row r="112" spans="1:8" ht="21" x14ac:dyDescent="0.35">
      <c r="A112" s="113" t="s">
        <v>170</v>
      </c>
      <c r="B112" s="114"/>
      <c r="C112" s="114"/>
      <c r="D112" s="49">
        <f>(D97+D111)</f>
        <v>19255181</v>
      </c>
      <c r="E112" s="49">
        <f>(E111+E97)</f>
        <v>2407482</v>
      </c>
      <c r="F112" s="49">
        <f>(F111+F97)</f>
        <v>21662663</v>
      </c>
    </row>
    <row r="114" spans="5:8" x14ac:dyDescent="0.25">
      <c r="F114" s="57"/>
      <c r="H114" s="57"/>
    </row>
    <row r="117" spans="5:8" x14ac:dyDescent="0.25">
      <c r="E117" s="57"/>
    </row>
  </sheetData>
  <mergeCells count="2">
    <mergeCell ref="A112:C112"/>
    <mergeCell ref="A1:F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7" workbookViewId="0">
      <selection activeCell="B24" sqref="B24"/>
    </sheetView>
  </sheetViews>
  <sheetFormatPr defaultRowHeight="15" x14ac:dyDescent="0.25"/>
  <cols>
    <col min="1" max="1" width="11.85546875" customWidth="1"/>
    <col min="2" max="2" width="45" customWidth="1"/>
    <col min="3" max="3" width="21.42578125" customWidth="1"/>
    <col min="4" max="4" width="27.85546875" customWidth="1"/>
    <col min="5" max="5" width="20.42578125" customWidth="1"/>
    <col min="7" max="7" width="0" hidden="1" customWidth="1"/>
    <col min="8" max="8" width="16.85546875" bestFit="1" customWidth="1"/>
  </cols>
  <sheetData>
    <row r="1" spans="1:8" x14ac:dyDescent="0.25">
      <c r="A1" s="115" t="s">
        <v>198</v>
      </c>
      <c r="B1" s="115"/>
      <c r="C1" s="115"/>
      <c r="D1" s="115"/>
      <c r="E1" s="115"/>
    </row>
    <row r="2" spans="1:8" x14ac:dyDescent="0.25">
      <c r="A2" s="115"/>
      <c r="B2" s="115"/>
      <c r="C2" s="115"/>
      <c r="D2" s="115"/>
      <c r="E2" s="115"/>
    </row>
    <row r="3" spans="1:8" x14ac:dyDescent="0.25">
      <c r="A3" s="56"/>
      <c r="B3" s="56"/>
      <c r="C3" s="56"/>
      <c r="D3" s="56"/>
      <c r="E3" s="56"/>
    </row>
    <row r="4" spans="1:8" x14ac:dyDescent="0.25">
      <c r="A4" s="81" t="s">
        <v>199</v>
      </c>
      <c r="B4" s="81" t="s">
        <v>200</v>
      </c>
      <c r="C4" s="81" t="s">
        <v>3</v>
      </c>
      <c r="D4" s="81" t="s">
        <v>208</v>
      </c>
      <c r="E4" s="81" t="s">
        <v>170</v>
      </c>
    </row>
    <row r="5" spans="1:8" s="56" customFormat="1" x14ac:dyDescent="0.25">
      <c r="A5" s="93">
        <v>6631</v>
      </c>
      <c r="B5" s="92" t="s">
        <v>211</v>
      </c>
      <c r="C5" s="94"/>
      <c r="D5" s="94">
        <v>160000</v>
      </c>
      <c r="E5" s="94">
        <f>(C5+D5)</f>
        <v>160000</v>
      </c>
    </row>
    <row r="6" spans="1:8" x14ac:dyDescent="0.25">
      <c r="A6" s="80">
        <v>6526404</v>
      </c>
      <c r="B6" s="80" t="s">
        <v>201</v>
      </c>
      <c r="C6" s="68">
        <v>12900000</v>
      </c>
      <c r="D6" s="68">
        <v>1300000</v>
      </c>
      <c r="E6" s="94">
        <f>(C6+D6)</f>
        <v>14200000</v>
      </c>
    </row>
    <row r="7" spans="1:8" x14ac:dyDescent="0.25">
      <c r="A7" s="80">
        <v>67111105</v>
      </c>
      <c r="B7" s="80" t="s">
        <v>202</v>
      </c>
      <c r="C7" s="68">
        <v>5537881</v>
      </c>
      <c r="D7" s="68">
        <v>0</v>
      </c>
      <c r="E7" s="94">
        <f t="shared" ref="E7:E16" si="0">(C7+D7)</f>
        <v>5537881</v>
      </c>
    </row>
    <row r="8" spans="1:8" x14ac:dyDescent="0.25">
      <c r="A8" s="80">
        <v>6712105</v>
      </c>
      <c r="B8" s="80" t="s">
        <v>203</v>
      </c>
      <c r="C8" s="68">
        <v>582500</v>
      </c>
      <c r="D8" s="68">
        <v>-150000</v>
      </c>
      <c r="E8" s="94">
        <f t="shared" si="0"/>
        <v>432500</v>
      </c>
    </row>
    <row r="9" spans="1:8" s="56" customFormat="1" x14ac:dyDescent="0.25">
      <c r="A9" s="80">
        <v>6712100</v>
      </c>
      <c r="B9" s="80" t="s">
        <v>203</v>
      </c>
      <c r="C9" s="68">
        <v>100000</v>
      </c>
      <c r="D9" s="68">
        <v>-90000</v>
      </c>
      <c r="E9" s="94">
        <f t="shared" si="0"/>
        <v>10000</v>
      </c>
    </row>
    <row r="10" spans="1:8" ht="36.75" customHeight="1" x14ac:dyDescent="0.25">
      <c r="A10" s="80">
        <v>67141</v>
      </c>
      <c r="B10" s="91" t="s">
        <v>204</v>
      </c>
      <c r="C10" s="68">
        <v>134800</v>
      </c>
      <c r="D10" s="68">
        <v>0</v>
      </c>
      <c r="E10" s="94">
        <f t="shared" si="0"/>
        <v>134800</v>
      </c>
    </row>
    <row r="11" spans="1:8" s="56" customFormat="1" ht="18" customHeight="1" x14ac:dyDescent="0.25">
      <c r="A11" s="80">
        <v>72111</v>
      </c>
      <c r="B11" s="91" t="s">
        <v>212</v>
      </c>
      <c r="C11" s="68">
        <v>0</v>
      </c>
      <c r="D11" s="68">
        <v>48000</v>
      </c>
      <c r="E11" s="94">
        <f t="shared" si="0"/>
        <v>48000</v>
      </c>
    </row>
    <row r="12" spans="1:8" s="56" customFormat="1" ht="36.75" customHeight="1" x14ac:dyDescent="0.25">
      <c r="A12" s="80">
        <v>9221</v>
      </c>
      <c r="B12" s="91" t="s">
        <v>209</v>
      </c>
      <c r="C12" s="68">
        <v>0</v>
      </c>
      <c r="D12" s="68">
        <v>139482</v>
      </c>
      <c r="E12" s="94">
        <f>(C12+D12)</f>
        <v>139482</v>
      </c>
      <c r="H12" s="57"/>
    </row>
    <row r="13" spans="1:8" x14ac:dyDescent="0.25">
      <c r="A13" s="82" t="s">
        <v>205</v>
      </c>
      <c r="B13" s="82"/>
      <c r="C13" s="75">
        <f>(C5+C6+C7+C8+C9+C10)</f>
        <v>19255181</v>
      </c>
      <c r="D13" s="75">
        <f>SUM(D5:D12)</f>
        <v>1407482</v>
      </c>
      <c r="E13" s="97">
        <f t="shared" si="0"/>
        <v>20662663</v>
      </c>
      <c r="H13" s="57"/>
    </row>
    <row r="14" spans="1:8" x14ac:dyDescent="0.25">
      <c r="A14" s="80">
        <v>63622</v>
      </c>
      <c r="B14" s="80" t="s">
        <v>210</v>
      </c>
      <c r="C14" s="68">
        <v>0</v>
      </c>
      <c r="D14" s="68">
        <v>403735</v>
      </c>
      <c r="E14" s="94">
        <f t="shared" si="0"/>
        <v>403735</v>
      </c>
    </row>
    <row r="15" spans="1:8" x14ac:dyDescent="0.25">
      <c r="A15" s="80">
        <v>6382</v>
      </c>
      <c r="B15" s="80" t="s">
        <v>206</v>
      </c>
      <c r="C15" s="68">
        <v>0</v>
      </c>
      <c r="D15" s="68">
        <v>278497</v>
      </c>
      <c r="E15" s="94">
        <f t="shared" si="0"/>
        <v>278497</v>
      </c>
    </row>
    <row r="16" spans="1:8" s="56" customFormat="1" x14ac:dyDescent="0.25">
      <c r="A16" s="80">
        <v>9221</v>
      </c>
      <c r="B16" s="91" t="s">
        <v>209</v>
      </c>
      <c r="C16" s="68"/>
      <c r="D16" s="68">
        <v>317768</v>
      </c>
      <c r="E16" s="94">
        <f t="shared" si="0"/>
        <v>317768</v>
      </c>
    </row>
    <row r="17" spans="1:5" x14ac:dyDescent="0.25">
      <c r="A17" s="83" t="s">
        <v>207</v>
      </c>
      <c r="B17" s="83"/>
      <c r="C17" s="77">
        <v>0</v>
      </c>
      <c r="D17" s="77">
        <f>SUM(D14:D16)</f>
        <v>1000000</v>
      </c>
      <c r="E17" s="96">
        <f>(C17+D17)</f>
        <v>1000000</v>
      </c>
    </row>
    <row r="19" spans="1:5" ht="49.5" customHeight="1" x14ac:dyDescent="0.25">
      <c r="A19" s="116" t="s">
        <v>214</v>
      </c>
      <c r="B19" s="117"/>
      <c r="C19" s="104">
        <f>(C13+C17)</f>
        <v>19255181</v>
      </c>
      <c r="D19" s="104">
        <f>(D13+D17)</f>
        <v>2407482</v>
      </c>
      <c r="E19" s="105">
        <f>(E13+E17)</f>
        <v>21662663</v>
      </c>
    </row>
    <row r="22" spans="1:5" x14ac:dyDescent="0.25">
      <c r="C22" s="57"/>
      <c r="E22" s="57"/>
    </row>
    <row r="23" spans="1:5" x14ac:dyDescent="0.25">
      <c r="D23" s="57"/>
    </row>
  </sheetData>
  <mergeCells count="2">
    <mergeCell ref="A1:E2"/>
    <mergeCell ref="A19:B1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Rashodi</vt:lpstr>
      <vt:lpstr>Prihodi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Korisnik533</dc:creator>
  <cp:lastModifiedBy>Korisnik533</cp:lastModifiedBy>
  <cp:lastPrinted>2022-05-19T12:00:45Z</cp:lastPrinted>
  <dcterms:created xsi:type="dcterms:W3CDTF">2022-05-12T07:26:05Z</dcterms:created>
  <dcterms:modified xsi:type="dcterms:W3CDTF">2022-09-05T09:04:57Z</dcterms:modified>
</cp:coreProperties>
</file>